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" windowWidth="18960" windowHeight="9288" activeTab="0"/>
  </bookViews>
  <sheets>
    <sheet name="итоги" sheetId="1" r:id="rId1"/>
    <sheet name="позиции" sheetId="2" r:id="rId2"/>
    <sheet name="деньги" sheetId="3" r:id="rId3"/>
    <sheet name="сделки" sheetId="4" r:id="rId4"/>
    <sheet name="проценты за маржинальное кредит" sheetId="5" r:id="rId5"/>
  </sheets>
  <definedNames/>
  <calcPr fullCalcOnLoad="1" refMode="R1C1"/>
  <pivotCaches>
    <pivotCache cacheId="1" r:id="rId6"/>
  </pivotCaches>
</workbook>
</file>

<file path=xl/sharedStrings.xml><?xml version="1.0" encoding="utf-8"?>
<sst xmlns="http://schemas.openxmlformats.org/spreadsheetml/2006/main" count="485" uniqueCount="241">
  <si>
    <t>Account</t>
  </si>
  <si>
    <t>Symbol</t>
  </si>
  <si>
    <t>in_pos</t>
  </si>
  <si>
    <t>in_close</t>
  </si>
  <si>
    <t>in_m_val</t>
  </si>
  <si>
    <t>out_pos</t>
  </si>
  <si>
    <t>out_close</t>
  </si>
  <si>
    <t>out_m_val</t>
  </si>
  <si>
    <t>descr</t>
  </si>
  <si>
    <t>оценка входящих позиций</t>
  </si>
  <si>
    <t>оценка исходящих позиций</t>
  </si>
  <si>
    <t>account</t>
  </si>
  <si>
    <t>финрез сделок</t>
  </si>
  <si>
    <t>проценты за маржинальное кредитование</t>
  </si>
  <si>
    <t>f1</t>
  </si>
  <si>
    <t>Expr1002</t>
  </si>
  <si>
    <t>NULL</t>
  </si>
  <si>
    <t>f2</t>
  </si>
  <si>
    <t/>
  </si>
  <si>
    <t>Проценты за весь период</t>
  </si>
  <si>
    <t>сумма движений дс</t>
  </si>
  <si>
    <t>Дата</t>
  </si>
  <si>
    <t>Операция</t>
  </si>
  <si>
    <t>Приход</t>
  </si>
  <si>
    <t>Расход</t>
  </si>
  <si>
    <t>Примечание</t>
  </si>
  <si>
    <t>объем</t>
  </si>
  <si>
    <t>Названия строк</t>
  </si>
  <si>
    <t>Общий итог</t>
  </si>
  <si>
    <t>0.0000</t>
  </si>
  <si>
    <t>комиссии брок</t>
  </si>
  <si>
    <t>wire in</t>
  </si>
  <si>
    <t>symbol</t>
  </si>
  <si>
    <t>tr_side</t>
  </si>
  <si>
    <t>Price</t>
  </si>
  <si>
    <t>qty</t>
  </si>
  <si>
    <t>tr_value</t>
  </si>
  <si>
    <t>brok_fee</t>
  </si>
  <si>
    <t>exch_fee</t>
  </si>
  <si>
    <t>tr_note</t>
  </si>
  <si>
    <t>route</t>
  </si>
  <si>
    <t>tr_time</t>
  </si>
  <si>
    <t>Купля</t>
  </si>
  <si>
    <t>Продажа</t>
  </si>
  <si>
    <t>EDGX</t>
  </si>
  <si>
    <t>Сумма по полю qty</t>
  </si>
  <si>
    <t>тек сс</t>
  </si>
  <si>
    <t>ARCA</t>
  </si>
  <si>
    <t>Значения</t>
  </si>
  <si>
    <t>Сумма по полю объем</t>
  </si>
  <si>
    <t>BWLD</t>
  </si>
  <si>
    <t>28.0000</t>
  </si>
  <si>
    <t>Buffalo Wild Wings Inc.</t>
  </si>
  <si>
    <t>DIS</t>
  </si>
  <si>
    <t>191.0000</t>
  </si>
  <si>
    <t>Walt Disney Co.</t>
  </si>
  <si>
    <t>HAS</t>
  </si>
  <si>
    <t>90.0000</t>
  </si>
  <si>
    <t>Hasbro Inc.</t>
  </si>
  <si>
    <t>PCLN</t>
  </si>
  <si>
    <t>3.0000</t>
  </si>
  <si>
    <t>priceline.com Incorporated</t>
  </si>
  <si>
    <t>RACE_IPO</t>
  </si>
  <si>
    <t>555.0000</t>
  </si>
  <si>
    <t>FERRARI N.V.</t>
  </si>
  <si>
    <t>TSLA</t>
  </si>
  <si>
    <t>13.0000</t>
  </si>
  <si>
    <t>Tesla Motors Inc.</t>
  </si>
  <si>
    <t>22.07.2015</t>
  </si>
  <si>
    <t>24.07.2015</t>
  </si>
  <si>
    <t>July platform fee ( DTWEB543)</t>
  </si>
  <si>
    <t>04.08.2015</t>
  </si>
  <si>
    <t>August platform fee (DTWEB543)</t>
  </si>
  <si>
    <t>01.09.2015</t>
  </si>
  <si>
    <t>September platform fee (DTWEB543)</t>
  </si>
  <si>
    <t>01.10.2015</t>
  </si>
  <si>
    <t>October platform fee (DTWEB543)</t>
  </si>
  <si>
    <t>05.10.2015</t>
  </si>
  <si>
    <t>15.10.2015</t>
  </si>
  <si>
    <t>20.10.2015</t>
  </si>
  <si>
    <t>for buying 555 shares of  RACE_IPO</t>
  </si>
  <si>
    <t>22.10.2015</t>
  </si>
  <si>
    <t>Dividend on 10 shares of GILD at 0.43. tax withheld.</t>
  </si>
  <si>
    <t>Dividend on 11 shares of IBB at 0.00. tax withheld.</t>
  </si>
  <si>
    <t>05.11.2015</t>
  </si>
  <si>
    <t>November platform fee (DTWEB543)</t>
  </si>
  <si>
    <t>03.12.2015</t>
  </si>
  <si>
    <t>December platform fee (DTWEB543)</t>
  </si>
  <si>
    <t>07.12.2015</t>
  </si>
  <si>
    <t>Dividend on 19 shares of HAS at 0.46. tax withheld.</t>
  </si>
  <si>
    <t>HACK</t>
  </si>
  <si>
    <t>-908.69700000</t>
  </si>
  <si>
    <t>PureFunds ISE Cyber Security ETF</t>
  </si>
  <si>
    <t>03.08.2015 11:05:27</t>
  </si>
  <si>
    <t>JUNO</t>
  </si>
  <si>
    <t>-960.00000000</t>
  </si>
  <si>
    <t>Juno Therapeutics Inc.</t>
  </si>
  <si>
    <t>03.08.2015 11:13:50</t>
  </si>
  <si>
    <t>EBIO</t>
  </si>
  <si>
    <t>-520.00000000</t>
  </si>
  <si>
    <t>Eleven Biotherapeutics Inc.</t>
  </si>
  <si>
    <t>BSTR</t>
  </si>
  <si>
    <t>03.08.2015 11:38:50</t>
  </si>
  <si>
    <t>ONVO</t>
  </si>
  <si>
    <t>-1017.00000000</t>
  </si>
  <si>
    <t>Organovo Holdings Inc</t>
  </si>
  <si>
    <t>03.08.2015 12:02:58</t>
  </si>
  <si>
    <t>840.00000000</t>
  </si>
  <si>
    <t>12.08.2015 11:45:11</t>
  </si>
  <si>
    <t>INOV</t>
  </si>
  <si>
    <t>-1050.00000000</t>
  </si>
  <si>
    <t>INOVALON HOLDINGS INC.</t>
  </si>
  <si>
    <t>13.08.2015 10:00:13</t>
  </si>
  <si>
    <t>ISIS</t>
  </si>
  <si>
    <t>-1013.60000000</t>
  </si>
  <si>
    <t>Isis Pharmaceuticals Inc.</t>
  </si>
  <si>
    <t>14.08.2015 10:03:33</t>
  </si>
  <si>
    <t>-435.00000000</t>
  </si>
  <si>
    <t>20.08.2015 09:36:13</t>
  </si>
  <si>
    <t>BBRY</t>
  </si>
  <si>
    <t>BlackBerry</t>
  </si>
  <si>
    <t>24.08.2015 15:37:33</t>
  </si>
  <si>
    <t>PYPL</t>
  </si>
  <si>
    <t>-1013.10000000</t>
  </si>
  <si>
    <t>PayPal Holdings Inc.</t>
  </si>
  <si>
    <t>24.08.2015 15:43:14</t>
  </si>
  <si>
    <t>GILD</t>
  </si>
  <si>
    <t>-1029.20000000</t>
  </si>
  <si>
    <t>Gilead Sciences Inc.</t>
  </si>
  <si>
    <t>02.09.2015 15:01:14</t>
  </si>
  <si>
    <t>-371.50000000</t>
  </si>
  <si>
    <t>02.09.2015 15:02:44</t>
  </si>
  <si>
    <t>-354.90000000</t>
  </si>
  <si>
    <t>02.09.2015 15:14:07</t>
  </si>
  <si>
    <t>TTM</t>
  </si>
  <si>
    <t>-658.47500000</t>
  </si>
  <si>
    <t>Tata Motors Ltd.</t>
  </si>
  <si>
    <t>10.09.2015 11:22:03</t>
  </si>
  <si>
    <t>-3937.94000000</t>
  </si>
  <si>
    <t>18.09.2015 09:40:58</t>
  </si>
  <si>
    <t>GPRO</t>
  </si>
  <si>
    <t>-1430.08000000</t>
  </si>
  <si>
    <t>GoPro Inc.</t>
  </si>
  <si>
    <t>18.09.2015 09:46:57</t>
  </si>
  <si>
    <t>-1355.75000000</t>
  </si>
  <si>
    <t>21.09.2015 11:20:42</t>
  </si>
  <si>
    <t>IBB</t>
  </si>
  <si>
    <t>-1682.30000000</t>
  </si>
  <si>
    <t>iShares Nasdaq Biotechnology</t>
  </si>
  <si>
    <t>22.09.2015 10:04:25</t>
  </si>
  <si>
    <t>-1443.24000000</t>
  </si>
  <si>
    <t>22.09.2015 10:06:21</t>
  </si>
  <si>
    <t>-1566.75000000</t>
  </si>
  <si>
    <t>22.09.2015 10:07:46</t>
  </si>
  <si>
    <t>SBIO</t>
  </si>
  <si>
    <t>-1510.20000000</t>
  </si>
  <si>
    <t>ALPS Medical Breakthroughs ETF</t>
  </si>
  <si>
    <t>22.09.2015 10:09:05</t>
  </si>
  <si>
    <t>-1972.80000000</t>
  </si>
  <si>
    <t>24.09.2015 09:57:49</t>
  </si>
  <si>
    <t>-1974.67000000</t>
  </si>
  <si>
    <t>24.09.2015 09:58:32</t>
  </si>
  <si>
    <t>-2069.24000000</t>
  </si>
  <si>
    <t>24.09.2015 09:59:12</t>
  </si>
  <si>
    <t>1116.00000000</t>
  </si>
  <si>
    <t>25.09.2015 10:24:48</t>
  </si>
  <si>
    <t>-2000.19000000</t>
  </si>
  <si>
    <t>28.09.2015 10:26:05</t>
  </si>
  <si>
    <t>ANET</t>
  </si>
  <si>
    <t>-2868.74500000</t>
  </si>
  <si>
    <t>Arista Networks Inc.</t>
  </si>
  <si>
    <t>07.10.2015 11:34:26</t>
  </si>
  <si>
    <t>INTC</t>
  </si>
  <si>
    <t>-2992.02000000</t>
  </si>
  <si>
    <t>Intel Corporation</t>
  </si>
  <si>
    <t>07.10.2015 11:35:49</t>
  </si>
  <si>
    <t>-378.76000000</t>
  </si>
  <si>
    <t>15.10.2015 12:21:40</t>
  </si>
  <si>
    <t>3141.48000000</t>
  </si>
  <si>
    <t>19.10.2015 10:05:11</t>
  </si>
  <si>
    <t>1514.20000000</t>
  </si>
  <si>
    <t>19.10.2015 10:25:52</t>
  </si>
  <si>
    <t>1438.00000000</t>
  </si>
  <si>
    <t>19.10.2015 11:34:12</t>
  </si>
  <si>
    <t>3169.53000000</t>
  </si>
  <si>
    <t>19.10.2015 11:44:14</t>
  </si>
  <si>
    <t>-28860.00000000</t>
  </si>
  <si>
    <t>DNTN</t>
  </si>
  <si>
    <t>20.10.2015 16:00:00</t>
  </si>
  <si>
    <t>-9903.92000000</t>
  </si>
  <si>
    <t>21.10.2015 11:46:53</t>
  </si>
  <si>
    <t>-3640.32000000</t>
  </si>
  <si>
    <t>27.10.2015 12:01:06</t>
  </si>
  <si>
    <t>2567.53000000</t>
  </si>
  <si>
    <t>02.11.2015 09:36:06</t>
  </si>
  <si>
    <t>1301.00000000</t>
  </si>
  <si>
    <t>11.11.2015 09:59:35</t>
  </si>
  <si>
    <t>1551.00000000</t>
  </si>
  <si>
    <t>11.11.2015 10:07:59</t>
  </si>
  <si>
    <t>-1964.25000000</t>
  </si>
  <si>
    <t>12.11.2015 10:46:39</t>
  </si>
  <si>
    <t>FIT</t>
  </si>
  <si>
    <t>-1865.16000000</t>
  </si>
  <si>
    <t>Fitbit Inc</t>
  </si>
  <si>
    <t>13.11.2015 09:56:33</t>
  </si>
  <si>
    <t>-915.42000000</t>
  </si>
  <si>
    <t>13.11.2015 10:00:54</t>
  </si>
  <si>
    <t>2751.21000000</t>
  </si>
  <si>
    <t>13.11.2015 13:02:10</t>
  </si>
  <si>
    <t>773.25000000</t>
  </si>
  <si>
    <t>17.11.2015 09:49:22</t>
  </si>
  <si>
    <t>3581.93000000</t>
  </si>
  <si>
    <t>17.11.2015 09:55:37</t>
  </si>
  <si>
    <t>4574.68000000</t>
  </si>
  <si>
    <t>17.11.2015 09:56:22</t>
  </si>
  <si>
    <t>1376.10000000</t>
  </si>
  <si>
    <t>17.11.2015 09:56:45</t>
  </si>
  <si>
    <t>872.48000000</t>
  </si>
  <si>
    <t>17.11.2015 09:57:29</t>
  </si>
  <si>
    <t>1184.85000000</t>
  </si>
  <si>
    <t>17.11.2015 09:58:45</t>
  </si>
  <si>
    <t>UA</t>
  </si>
  <si>
    <t>-2564.70000000</t>
  </si>
  <si>
    <t>Under Armour Inc.</t>
  </si>
  <si>
    <t>17.11.2015 10:31:21</t>
  </si>
  <si>
    <t>-2583.90000000</t>
  </si>
  <si>
    <t>17.11.2015 10:46:39</t>
  </si>
  <si>
    <t>-2578.50000000</t>
  </si>
  <si>
    <t>17.11.2015 10:56:23</t>
  </si>
  <si>
    <t>-3432.98000000</t>
  </si>
  <si>
    <t>18.11.2015 11:06:57</t>
  </si>
  <si>
    <t>7967.70000000</t>
  </si>
  <si>
    <t>19.11.2015 12:33:49</t>
  </si>
  <si>
    <t>-3852.80000000</t>
  </si>
  <si>
    <t>23.11.2015 10:10:06</t>
  </si>
  <si>
    <t>-3869.22000000</t>
  </si>
  <si>
    <t>23.11.2015 10:21:27</t>
  </si>
  <si>
    <t>-4421.20000000</t>
  </si>
  <si>
    <t>24.11.2015 09:58:52</t>
  </si>
  <si>
    <t>Задолженность на 22.12.2015</t>
  </si>
  <si>
    <t>0.00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</si>
</sst>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right" wrapText="1"/>
      <protection/>
    </xf>
    <xf numFmtId="0" fontId="1" fillId="33" borderId="11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horizontal="right" wrapText="1"/>
      <protection/>
    </xf>
    <xf numFmtId="0" fontId="1" fillId="33" borderId="11" xfId="52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right" wrapText="1"/>
      <protection/>
    </xf>
    <xf numFmtId="0" fontId="1" fillId="33" borderId="11" xfId="55" applyFont="1" applyFill="1" applyBorder="1" applyAlignment="1">
      <alignment horizontal="center"/>
      <protection/>
    </xf>
    <xf numFmtId="0" fontId="1" fillId="0" borderId="10" xfId="55" applyFont="1" applyFill="1" applyBorder="1" applyAlignment="1">
      <alignment wrapText="1"/>
      <protection/>
    </xf>
    <xf numFmtId="0" fontId="1" fillId="0" borderId="10" xfId="55" applyFont="1" applyFill="1" applyBorder="1" applyAlignment="1">
      <alignment horizontal="right" wrapText="1"/>
      <protection/>
    </xf>
    <xf numFmtId="0" fontId="1" fillId="33" borderId="11" xfId="54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ньги" xfId="52"/>
    <cellStyle name="Обычный_позиции" xfId="53"/>
    <cellStyle name="Обычный_проценты за маржинальное кредит" xfId="54"/>
    <cellStyle name="Обычный_сделк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1"/>
  </cacheSource>
  <cacheFields count="12">
    <cacheField name="account">
      <sharedItems containsMixedTypes="0"/>
    </cacheField>
    <cacheField name="symbol">
      <sharedItems containsBlank="1" containsMixedTypes="0" count="193">
        <s v="HACK"/>
        <s v="JUNO"/>
        <s v="EBIO"/>
        <s v="ONVO"/>
        <s v="INOV"/>
        <s v="ISIS"/>
        <s v="BBRY"/>
        <s v="PYPL"/>
        <s v="GILD"/>
        <s v="TTM"/>
        <s v="DIS"/>
        <s v="GPRO"/>
        <s v="TSLA"/>
        <s v="IBB"/>
        <s v="HAS"/>
        <s v="SBIO"/>
        <s v="ANET"/>
        <s v="INTC"/>
        <s v="RACE_IPO"/>
        <s v="FIT"/>
        <s v="UA"/>
        <s v="PCLN"/>
        <s v="BWLD"/>
        <s v="COCO"/>
        <m/>
        <s v="SO"/>
        <s v="FTR"/>
        <s v="EBIX"/>
        <s v="TRCH"/>
        <s v="CB"/>
        <s v="GRO"/>
        <s v="KO"/>
        <s v="CADC"/>
        <s v="PM"/>
        <s v="BRK.B"/>
        <s v="CO"/>
        <s v="LPR"/>
        <s v="PRGN"/>
        <s v="HPQ"/>
        <s v="V"/>
        <s v="CYTR"/>
        <s v="EPRS"/>
        <s v="AUO"/>
        <s v="BMY"/>
        <s v="JOEZ"/>
        <s v="NUAN"/>
        <s v="INO"/>
        <s v="RSOL"/>
        <s v="EBAY"/>
        <s v="INS"/>
        <s v="ACFN"/>
        <s v="CNDO"/>
        <s v="QTWW"/>
        <s v="AAPL"/>
        <s v="ACHN"/>
        <s v="F"/>
        <s v="NI"/>
        <s v="VRS"/>
        <s v="IVAN"/>
        <s v="NKE"/>
        <s v="DVY"/>
        <s v="AMD"/>
        <s v="PRGO"/>
        <s v="FB"/>
        <s v="ZLCS"/>
        <s v="CCJ"/>
        <s v="SMSI"/>
        <s v="IPCI"/>
        <s v="HZNP"/>
        <s v="POWR"/>
        <s v="BSDM"/>
        <s v="USO"/>
        <s v="DUK"/>
        <s v="ATHX"/>
        <s v="TNP"/>
        <s v="SPY"/>
        <s v="AMT"/>
        <s v="HAR"/>
        <s v="LPRIQ"/>
        <s v="ALSK"/>
        <s v="CLSN"/>
        <s v="SQNS"/>
        <s v="NAVI"/>
        <s v="BSPM"/>
        <s v="CWTR"/>
        <s v="GALE"/>
        <s v="GSVC"/>
        <s v="GRPN"/>
        <s v="PGCX"/>
        <s v="DCTH"/>
        <s v="CYCC"/>
        <s v="PBIB"/>
        <s v="WPCS"/>
        <s v="CVM"/>
        <s v="DTE"/>
        <s v="ALL"/>
        <s v="PAAS"/>
        <s v="CPRX"/>
        <s v="ETRM"/>
        <s v="CBS"/>
        <s v="PFE"/>
        <s v="ABIO"/>
        <s v="MKC"/>
        <s v="ALU"/>
        <s v="ATOS"/>
        <s v="PGRX"/>
        <s v="QQEW"/>
        <s v="SBUX"/>
        <s v="ATRS"/>
        <s v="DARA"/>
        <s v="SNE"/>
        <s v="JCP"/>
        <s v="MO"/>
        <s v="XS0563898062"/>
        <s v="COV"/>
        <s v="VICL"/>
        <s v="COOL"/>
        <s v="GE"/>
        <s v="RENN"/>
        <s v="VELT"/>
        <s v="LSG"/>
        <s v="VIP"/>
        <s v="ARR"/>
        <s v="#ESZ4"/>
        <s v="ITMN"/>
        <s v="T"/>
        <s v="LPRI"/>
        <s v="ARQL"/>
        <s v="BGMD"/>
        <s v="RVM"/>
        <s v="FSGI"/>
        <s v="CAT"/>
        <s v="AMCN"/>
        <s v="TBIO"/>
        <s v="DSS"/>
        <s v="HSOL"/>
        <s v="LEI"/>
        <s v="NOK"/>
        <s v="STP"/>
        <s v="ARIA"/>
        <s v="AA"/>
        <s v="ROP"/>
        <s v="SWHC"/>
        <s v="MCD"/>
        <s v="MJN"/>
        <s v="BIOL"/>
        <s v="CDTI"/>
        <s v="AMRN"/>
        <s v="CGR"/>
        <s v="FXEN"/>
        <s v="MSFT"/>
        <s v="#ESU4"/>
        <s v="RAI"/>
        <s v="MNKD"/>
        <s v="MCO"/>
        <s v="NAK"/>
        <s v="BAA"/>
        <s v="BAC"/>
        <s v="IMUC"/>
        <s v="ONCY"/>
        <s v="AEZS"/>
        <s v="GENE"/>
        <s v="CMS"/>
        <s v="RNN"/>
        <s v="AMSC"/>
        <s v="AT"/>
        <s v="DDD"/>
        <s v="LDK"/>
        <s v="S"/>
        <s v="PLUG"/>
        <s v="ZOOM"/>
        <s v="SLM"/>
        <s v="SIRI"/>
        <s v="SSY"/>
        <s v="AVB"/>
        <s v="UBS"/>
        <s v="CYTK"/>
        <s v="BIOS"/>
        <s v="CTCM"/>
        <s v="GSS"/>
        <s v="WEN"/>
        <s v="ZNGA"/>
        <s v="VELTF"/>
        <s v="MS"/>
        <s v="COST"/>
        <s v="BABA"/>
        <s v="BIIB"/>
        <s v="KTOS"/>
        <s v="CBLI"/>
        <s v="FMC"/>
        <s v="NWBO"/>
        <s v="#ESH5"/>
        <s v="LLEN"/>
      </sharedItems>
    </cacheField>
    <cacheField name="tr_side">
      <sharedItems containsMixedTypes="0"/>
    </cacheField>
    <cacheField name="Price">
      <sharedItems containsSemiMixedTypes="0" containsString="0" containsMixedTypes="0" containsNumber="1"/>
    </cacheField>
    <cacheField name="qty">
      <sharedItems containsSemiMixedTypes="0" containsString="0" containsMixedTypes="0" containsNumber="1" containsInteger="1"/>
    </cacheField>
    <cacheField name="tr_value">
      <sharedItems containsMixedTypes="0"/>
    </cacheField>
    <cacheField name="brok_fee">
      <sharedItems containsSemiMixedTypes="0" containsString="0" containsMixedTypes="0" containsNumber="1"/>
    </cacheField>
    <cacheField name="exch_fee">
      <sharedItems containsSemiMixedTypes="0" containsString="0" containsMixedTypes="0" containsNumber="1"/>
    </cacheField>
    <cacheField name="tr_note">
      <sharedItems containsMixedTypes="0"/>
    </cacheField>
    <cacheField name="route">
      <sharedItems containsMixedTypes="0"/>
    </cacheField>
    <cacheField name="tr_time">
      <sharedItems containsMixedTypes="0"/>
    </cacheField>
    <cacheField name="объем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O1:Q26" firstHeaderRow="1" firstDataRow="2" firstDataCol="1"/>
  <pivotFields count="12">
    <pivotField showAll="0"/>
    <pivotField axis="axisRow" showAll="0">
      <items count="194">
        <item m="1" x="157"/>
        <item m="1" x="131"/>
        <item m="1" x="114"/>
        <item m="1" x="166"/>
        <item x="10"/>
        <item m="1" x="72"/>
        <item m="1" x="27"/>
        <item m="1" x="55"/>
        <item m="1" x="63"/>
        <item m="1" x="117"/>
        <item m="1" x="86"/>
        <item m="1" x="77"/>
        <item m="1" x="38"/>
        <item x="17"/>
        <item m="1" x="124"/>
        <item m="1" x="143"/>
        <item m="1" x="154"/>
        <item m="1" x="183"/>
        <item m="1" x="150"/>
        <item m="1" x="82"/>
        <item m="1" x="100"/>
        <item m="1" x="107"/>
        <item m="1" x="171"/>
        <item m="1" x="25"/>
        <item m="1" x="125"/>
        <item x="12"/>
        <item m="1" x="39"/>
        <item m="1" x="43"/>
        <item m="1" x="112"/>
        <item m="1" x="48"/>
        <item m="1" x="59"/>
        <item m="1" x="186"/>
        <item m="1" x="184"/>
        <item m="1" x="31"/>
        <item m="1" x="76"/>
        <item m="1" x="99"/>
        <item m="1" x="152"/>
        <item m="1" x="144"/>
        <item m="1" x="102"/>
        <item m="1" x="95"/>
        <item m="1" x="174"/>
        <item m="1" x="94"/>
        <item m="1" x="56"/>
        <item m="1" x="141"/>
        <item m="1" x="62"/>
        <item m="1" x="162"/>
        <item m="1" x="75"/>
        <item m="1" x="29"/>
        <item m="1" x="34"/>
        <item m="1" x="151"/>
        <item m="1" x="123"/>
        <item m="1" x="185"/>
        <item m="1" x="53"/>
        <item m="1" x="113"/>
        <item m="1" x="191"/>
        <item m="1" x="61"/>
        <item m="1" x="140"/>
        <item m="1" x="118"/>
        <item m="1" x="46"/>
        <item m="1" x="51"/>
        <item m="1" x="54"/>
        <item m="1" x="134"/>
        <item m="1" x="147"/>
        <item m="1" x="79"/>
        <item m="1" x="50"/>
        <item m="1" x="167"/>
        <item m="1" x="64"/>
        <item x="6"/>
        <item m="1" x="188"/>
        <item m="1" x="160"/>
        <item m="1" x="159"/>
        <item m="1" x="161"/>
        <item m="1" x="24"/>
        <item m="1" x="36"/>
        <item m="1" x="89"/>
        <item m="1" x="148"/>
        <item m="1" x="105"/>
        <item m="1" x="129"/>
        <item m="1" x="32"/>
        <item m="1" x="137"/>
        <item m="1" x="126"/>
        <item m="1" x="78"/>
        <item m="1" x="120"/>
        <item m="1" x="60"/>
        <item m="1" x="106"/>
        <item m="1" x="142"/>
        <item m="1" x="80"/>
        <item m="1" x="168"/>
        <item m="1" x="71"/>
        <item m="1" x="116"/>
        <item m="1" x="88"/>
        <item m="1" x="33"/>
        <item m="1" x="149"/>
        <item m="1" x="175"/>
        <item m="1" x="110"/>
        <item m="1" x="139"/>
        <item m="1" x="180"/>
        <item m="1" x="172"/>
        <item m="1" x="40"/>
        <item m="1" x="187"/>
        <item m="1" x="37"/>
        <item m="1" x="98"/>
        <item m="1" x="101"/>
        <item m="1" x="26"/>
        <item m="1" x="177"/>
        <item m="1" x="90"/>
        <item m="1" x="145"/>
        <item m="1" x="190"/>
        <item m="1" x="128"/>
        <item m="1" x="115"/>
        <item m="1" x="67"/>
        <item m="1" x="130"/>
        <item m="1" x="146"/>
        <item m="1" x="84"/>
        <item m="1" x="108"/>
        <item m="1" x="57"/>
        <item m="1" x="163"/>
        <item m="1" x="92"/>
        <item m="1" x="85"/>
        <item m="1" x="87"/>
        <item m="1" x="103"/>
        <item m="1" x="181"/>
        <item m="1" x="111"/>
        <item m="1" x="178"/>
        <item m="1" x="121"/>
        <item m="1" x="104"/>
        <item m="1" x="45"/>
        <item m="1" x="52"/>
        <item m="1" x="153"/>
        <item m="1" x="69"/>
        <item m="1" x="122"/>
        <item m="1" x="165"/>
        <item m="1" x="23"/>
        <item m="1" x="164"/>
        <item m="1" x="170"/>
        <item m="1" x="169"/>
        <item m="1" x="97"/>
        <item m="1" x="119"/>
        <item m="1" x="30"/>
        <item m="1" x="91"/>
        <item m="1" x="81"/>
        <item m="1" x="179"/>
        <item m="1" x="182"/>
        <item m="1" x="83"/>
        <item m="1" x="47"/>
        <item m="1" x="73"/>
        <item m="1" x="176"/>
        <item m="1" x="109"/>
        <item m="1" x="127"/>
        <item m="1" x="41"/>
        <item m="1" x="135"/>
        <item m="1" x="44"/>
        <item m="1" x="66"/>
        <item m="1" x="136"/>
        <item m="1" x="155"/>
        <item m="1" x="132"/>
        <item m="1" x="49"/>
        <item m="1" x="173"/>
        <item m="1" x="28"/>
        <item m="1" x="133"/>
        <item m="1" x="70"/>
        <item m="1" x="138"/>
        <item m="1" x="42"/>
        <item m="1" x="192"/>
        <item m="1" x="68"/>
        <item m="1" x="35"/>
        <item m="1" x="74"/>
        <item m="1" x="158"/>
        <item m="1" x="93"/>
        <item m="1" x="156"/>
        <item m="1" x="58"/>
        <item m="1" x="65"/>
        <item m="1" x="96"/>
        <item m="1" x="189"/>
        <item x="0"/>
        <item x="1"/>
        <item x="2"/>
        <item x="3"/>
        <item x="4"/>
        <item x="5"/>
        <item x="7"/>
        <item x="8"/>
        <item x="9"/>
        <item x="11"/>
        <item x="13"/>
        <item x="14"/>
        <item x="15"/>
        <item x="16"/>
        <item x="18"/>
        <item x="19"/>
        <item x="20"/>
        <item x="21"/>
        <item x="2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 numFmtId="4"/>
  </pivotFields>
  <rowFields count="1">
    <field x="1"/>
  </rowFields>
  <rowItems count="24">
    <i>
      <x v="4"/>
    </i>
    <i>
      <x v="13"/>
    </i>
    <i>
      <x v="25"/>
    </i>
    <i>
      <x v="67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ма по полю qty" fld="4" baseField="0" baseItem="0"/>
    <dataField name="Сумма по полю объем" fld="11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1" displayName="Таблица1" ref="A1:L58" totalsRowShown="0">
  <autoFilter ref="A1:L58"/>
  <tableColumns count="12">
    <tableColumn id="1" name="account"/>
    <tableColumn id="2" name="symbol"/>
    <tableColumn id="3" name="tr_side"/>
    <tableColumn id="4" name="Price"/>
    <tableColumn id="5" name="qty"/>
    <tableColumn id="6" name="tr_value"/>
    <tableColumn id="7" name="brok_fee"/>
    <tableColumn id="8" name="exch_fee"/>
    <tableColumn id="9" name="tr_note"/>
    <tableColumn id="10" name="route"/>
    <tableColumn id="11" name="tr_time"/>
    <tableColumn id="12" name="объем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7.57421875" style="0" bestFit="1" customWidth="1"/>
    <col min="2" max="2" width="12.421875" style="0" bestFit="1" customWidth="1"/>
    <col min="3" max="3" width="21.8515625" style="0" customWidth="1"/>
    <col min="4" max="4" width="15.28125" style="0" customWidth="1"/>
    <col min="5" max="5" width="10.7109375" style="0" bestFit="1" customWidth="1"/>
  </cols>
  <sheetData>
    <row r="2" spans="1:2" ht="14.25">
      <c r="A2" t="s">
        <v>9</v>
      </c>
      <c r="B2">
        <f>-SUM(позиции!E:E)</f>
        <v>0</v>
      </c>
    </row>
    <row r="3" spans="1:5" ht="14.25">
      <c r="A3" t="s">
        <v>10</v>
      </c>
      <c r="B3">
        <f>SUM(позиции!H:H)</f>
        <v>63549.88</v>
      </c>
      <c r="E3" s="5"/>
    </row>
    <row r="4" spans="1:5" ht="14.25">
      <c r="A4" t="s">
        <v>12</v>
      </c>
      <c r="B4">
        <f>SUM(сделки!L:L)</f>
        <v>-68295.587</v>
      </c>
      <c r="E4" s="5"/>
    </row>
    <row r="5" spans="1:2" ht="14.25">
      <c r="A5" t="s">
        <v>30</v>
      </c>
      <c r="B5">
        <f>-SUM(сделки!G:H)</f>
        <v>-427.2599999999998</v>
      </c>
    </row>
    <row r="6" spans="1:2" ht="14.25">
      <c r="A6" t="s">
        <v>13</v>
      </c>
      <c r="B6" t="e">
        <f>-'проценты за маржинальное кредит'!E3+0</f>
        <v>#VALUE!</v>
      </c>
    </row>
    <row r="7" spans="1:2" ht="14.25">
      <c r="A7" t="s">
        <v>20</v>
      </c>
      <c r="B7">
        <f>SUM(деньги!D:D)-SUM(деньги!E:E)</f>
        <v>69115.12569999999</v>
      </c>
    </row>
    <row r="8" spans="1:2" ht="14.25">
      <c r="A8" t="s">
        <v>46</v>
      </c>
      <c r="B8" t="e">
        <f>SUM(B2:B7)</f>
        <v>#VALUE!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421875" style="0" bestFit="1" customWidth="1"/>
    <col min="2" max="2" width="7.57421875" style="0" bestFit="1" customWidth="1"/>
    <col min="3" max="3" width="7.28125" style="0" bestFit="1" customWidth="1"/>
    <col min="4" max="4" width="8.7109375" style="0" bestFit="1" customWidth="1"/>
    <col min="5" max="5" width="9.421875" style="0" bestFit="1" customWidth="1"/>
    <col min="6" max="6" width="10.7109375" style="0" bestFit="1" customWidth="1"/>
    <col min="7" max="7" width="10.00390625" style="0" bestFit="1" customWidth="1"/>
    <col min="8" max="8" width="10.7109375" style="0" bestFit="1" customWidth="1"/>
    <col min="9" max="9" width="30.00390625" style="0" bestFit="1" customWidth="1"/>
  </cols>
  <sheetData>
    <row r="2" spans="1:9" ht="14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</row>
    <row r="3" spans="1:9" ht="14.25">
      <c r="A3" s="9"/>
      <c r="B3" s="9" t="s">
        <v>50</v>
      </c>
      <c r="C3" s="9" t="s">
        <v>29</v>
      </c>
      <c r="D3" s="10">
        <v>0</v>
      </c>
      <c r="E3" s="10">
        <v>0</v>
      </c>
      <c r="F3" s="9" t="s">
        <v>51</v>
      </c>
      <c r="G3" s="10">
        <v>159.19</v>
      </c>
      <c r="H3" s="10">
        <v>4457.32</v>
      </c>
      <c r="I3" s="9" t="s">
        <v>52</v>
      </c>
    </row>
    <row r="4" spans="1:9" ht="14.25">
      <c r="A4" s="9"/>
      <c r="B4" s="9" t="s">
        <v>53</v>
      </c>
      <c r="C4" s="9" t="s">
        <v>29</v>
      </c>
      <c r="D4" s="10">
        <v>0</v>
      </c>
      <c r="E4" s="10">
        <v>0</v>
      </c>
      <c r="F4" s="9" t="s">
        <v>54</v>
      </c>
      <c r="G4" s="10">
        <v>106.74</v>
      </c>
      <c r="H4" s="10">
        <v>20387.34</v>
      </c>
      <c r="I4" s="9" t="s">
        <v>55</v>
      </c>
    </row>
    <row r="5" spans="1:9" ht="14.25">
      <c r="A5" s="9"/>
      <c r="B5" s="9" t="s">
        <v>56</v>
      </c>
      <c r="C5" s="9" t="s">
        <v>29</v>
      </c>
      <c r="D5" s="10">
        <v>0</v>
      </c>
      <c r="E5" s="10">
        <v>0</v>
      </c>
      <c r="F5" s="9" t="s">
        <v>57</v>
      </c>
      <c r="G5" s="10">
        <v>66.77</v>
      </c>
      <c r="H5" s="10">
        <v>6009.3</v>
      </c>
      <c r="I5" s="9" t="s">
        <v>58</v>
      </c>
    </row>
    <row r="6" spans="1:9" ht="14.25">
      <c r="A6" s="9"/>
      <c r="B6" s="9" t="s">
        <v>59</v>
      </c>
      <c r="C6" s="9" t="s">
        <v>29</v>
      </c>
      <c r="D6" s="10">
        <v>0</v>
      </c>
      <c r="E6" s="10">
        <v>0</v>
      </c>
      <c r="F6" s="9" t="s">
        <v>60</v>
      </c>
      <c r="G6" s="10">
        <v>1277.49</v>
      </c>
      <c r="H6" s="10">
        <v>3832.47</v>
      </c>
      <c r="I6" s="9" t="s">
        <v>61</v>
      </c>
    </row>
    <row r="7" spans="1:9" ht="28.5">
      <c r="A7" s="9"/>
      <c r="B7" s="9" t="s">
        <v>62</v>
      </c>
      <c r="C7" s="9" t="s">
        <v>29</v>
      </c>
      <c r="D7" s="10">
        <v>0</v>
      </c>
      <c r="E7" s="10">
        <v>0</v>
      </c>
      <c r="F7" s="9" t="s">
        <v>63</v>
      </c>
      <c r="G7" s="10">
        <v>46.62</v>
      </c>
      <c r="H7" s="10">
        <v>25874.1</v>
      </c>
      <c r="I7" s="9" t="s">
        <v>64</v>
      </c>
    </row>
    <row r="8" spans="1:9" ht="14.25">
      <c r="A8" s="9"/>
      <c r="B8" s="9" t="s">
        <v>65</v>
      </c>
      <c r="C8" s="9" t="s">
        <v>29</v>
      </c>
      <c r="D8" s="10">
        <v>0</v>
      </c>
      <c r="E8" s="10">
        <v>0</v>
      </c>
      <c r="F8" s="9" t="s">
        <v>66</v>
      </c>
      <c r="G8" s="10">
        <v>229.95</v>
      </c>
      <c r="H8" s="10">
        <v>2989.35</v>
      </c>
      <c r="I8" s="9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2" width="11.28125" style="0" bestFit="1" customWidth="1"/>
    <col min="3" max="3" width="10.8515625" style="0" bestFit="1" customWidth="1"/>
    <col min="4" max="4" width="8.28125" style="0" bestFit="1" customWidth="1"/>
    <col min="5" max="5" width="7.7109375" style="0" bestFit="1" customWidth="1"/>
    <col min="6" max="6" width="52.28125" style="0" bestFit="1" customWidth="1"/>
  </cols>
  <sheetData>
    <row r="1" spans="1:6" ht="14.25">
      <c r="A1" s="11" t="s">
        <v>11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</row>
    <row r="2" spans="1:6" ht="14.25">
      <c r="A2" s="12"/>
      <c r="B2" s="12" t="s">
        <v>68</v>
      </c>
      <c r="C2" s="12" t="s">
        <v>23</v>
      </c>
      <c r="D2" s="13">
        <v>30000</v>
      </c>
      <c r="E2" s="13">
        <v>0</v>
      </c>
      <c r="F2" s="12" t="s">
        <v>31</v>
      </c>
    </row>
    <row r="3" spans="1:6" ht="14.25">
      <c r="A3" s="12"/>
      <c r="B3" s="12" t="s">
        <v>69</v>
      </c>
      <c r="C3" s="12" t="s">
        <v>24</v>
      </c>
      <c r="D3" s="13">
        <v>0</v>
      </c>
      <c r="E3" s="13">
        <v>5</v>
      </c>
      <c r="F3" s="12" t="s">
        <v>70</v>
      </c>
    </row>
    <row r="4" spans="1:6" ht="14.25">
      <c r="A4" s="12"/>
      <c r="B4" s="12" t="s">
        <v>71</v>
      </c>
      <c r="C4" s="12" t="s">
        <v>24</v>
      </c>
      <c r="D4" s="13">
        <v>0</v>
      </c>
      <c r="E4" s="13">
        <v>5</v>
      </c>
      <c r="F4" s="12" t="s">
        <v>72</v>
      </c>
    </row>
    <row r="5" spans="1:6" ht="14.25">
      <c r="A5" s="12"/>
      <c r="B5" s="12" t="s">
        <v>73</v>
      </c>
      <c r="C5" s="12" t="s">
        <v>24</v>
      </c>
      <c r="D5" s="13">
        <v>0</v>
      </c>
      <c r="E5" s="13">
        <v>5</v>
      </c>
      <c r="F5" s="12" t="s">
        <v>74</v>
      </c>
    </row>
    <row r="6" spans="1:6" ht="14.25">
      <c r="A6" s="12"/>
      <c r="B6" s="12" t="s">
        <v>75</v>
      </c>
      <c r="C6" s="12" t="s">
        <v>24</v>
      </c>
      <c r="D6" s="13">
        <v>0</v>
      </c>
      <c r="E6" s="13">
        <v>5</v>
      </c>
      <c r="F6" s="12" t="s">
        <v>76</v>
      </c>
    </row>
    <row r="7" spans="1:6" ht="14.25">
      <c r="A7" s="12"/>
      <c r="B7" s="12" t="s">
        <v>77</v>
      </c>
      <c r="C7" s="12" t="s">
        <v>23</v>
      </c>
      <c r="D7" s="13">
        <v>20000</v>
      </c>
      <c r="E7" s="13">
        <v>0</v>
      </c>
      <c r="F7" s="12" t="s">
        <v>31</v>
      </c>
    </row>
    <row r="8" spans="1:6" ht="14.25">
      <c r="A8" s="12"/>
      <c r="B8" s="12" t="s">
        <v>78</v>
      </c>
      <c r="C8" s="12" t="s">
        <v>23</v>
      </c>
      <c r="D8" s="13">
        <v>20000</v>
      </c>
      <c r="E8" s="13">
        <v>0</v>
      </c>
      <c r="F8" s="12" t="s">
        <v>31</v>
      </c>
    </row>
    <row r="9" spans="1:6" ht="14.25">
      <c r="A9" s="12"/>
      <c r="B9" s="12" t="s">
        <v>79</v>
      </c>
      <c r="C9" s="12" t="s">
        <v>24</v>
      </c>
      <c r="D9" s="13">
        <v>0</v>
      </c>
      <c r="E9" s="13">
        <v>865.8</v>
      </c>
      <c r="F9" s="12" t="s">
        <v>80</v>
      </c>
    </row>
    <row r="10" spans="1:6" ht="14.25">
      <c r="A10" s="12"/>
      <c r="B10" s="12" t="s">
        <v>81</v>
      </c>
      <c r="C10" s="12" t="s">
        <v>23</v>
      </c>
      <c r="D10" s="13">
        <v>3.65</v>
      </c>
      <c r="E10" s="13">
        <v>0</v>
      </c>
      <c r="F10" s="12" t="s">
        <v>82</v>
      </c>
    </row>
    <row r="11" spans="1:6" ht="14.25">
      <c r="A11" s="12"/>
      <c r="B11" s="12" t="s">
        <v>81</v>
      </c>
      <c r="C11" s="12" t="s">
        <v>23</v>
      </c>
      <c r="D11" s="13">
        <v>0.022</v>
      </c>
      <c r="E11" s="13">
        <v>0</v>
      </c>
      <c r="F11" s="12" t="s">
        <v>83</v>
      </c>
    </row>
    <row r="12" spans="1:6" ht="14.25">
      <c r="A12" s="12"/>
      <c r="B12" s="12" t="s">
        <v>84</v>
      </c>
      <c r="C12" s="12" t="s">
        <v>24</v>
      </c>
      <c r="D12" s="13">
        <v>0</v>
      </c>
      <c r="E12" s="13">
        <v>5</v>
      </c>
      <c r="F12" s="12" t="s">
        <v>85</v>
      </c>
    </row>
    <row r="13" spans="1:6" ht="14.25">
      <c r="A13" s="12"/>
      <c r="B13" s="12" t="s">
        <v>86</v>
      </c>
      <c r="C13" s="12" t="s">
        <v>24</v>
      </c>
      <c r="D13" s="13">
        <v>0</v>
      </c>
      <c r="E13" s="13">
        <v>5</v>
      </c>
      <c r="F13" s="12" t="s">
        <v>87</v>
      </c>
    </row>
    <row r="14" spans="1:6" ht="14.25">
      <c r="A14" s="12"/>
      <c r="B14" s="12" t="s">
        <v>88</v>
      </c>
      <c r="C14" s="12" t="s">
        <v>23</v>
      </c>
      <c r="D14" s="13">
        <v>7.2537</v>
      </c>
      <c r="E14" s="13">
        <v>0</v>
      </c>
      <c r="F14" s="12" t="s">
        <v>89</v>
      </c>
    </row>
    <row r="15" spans="1:6" ht="15">
      <c r="A15" s="6"/>
      <c r="B15" s="6"/>
      <c r="C15" s="6"/>
      <c r="D15" s="7"/>
      <c r="E15" s="7"/>
      <c r="F15" s="6"/>
    </row>
    <row r="16" spans="1:6" ht="15">
      <c r="A16" s="6"/>
      <c r="B16" s="6"/>
      <c r="C16" s="6"/>
      <c r="D16" s="7"/>
      <c r="E16" s="7"/>
      <c r="F16" s="6"/>
    </row>
    <row r="17" spans="1:6" ht="15">
      <c r="A17" s="6"/>
      <c r="B17" s="6"/>
      <c r="C17" s="6"/>
      <c r="D17" s="7"/>
      <c r="E17" s="7"/>
      <c r="F17" s="6"/>
    </row>
    <row r="18" spans="1:6" ht="15">
      <c r="A18" s="6"/>
      <c r="B18" s="6"/>
      <c r="C18" s="6"/>
      <c r="D18" s="7"/>
      <c r="E18" s="7"/>
      <c r="F18" s="6"/>
    </row>
    <row r="19" spans="1:6" ht="15">
      <c r="A19" s="6"/>
      <c r="B19" s="6"/>
      <c r="C19" s="6"/>
      <c r="D19" s="7"/>
      <c r="E19" s="7"/>
      <c r="F19" s="6"/>
    </row>
    <row r="20" spans="1:6" ht="15">
      <c r="A20" s="6"/>
      <c r="B20" s="6"/>
      <c r="C20" s="6"/>
      <c r="D20" s="7"/>
      <c r="E20" s="7"/>
      <c r="F20" s="6"/>
    </row>
    <row r="21" spans="1:6" ht="15">
      <c r="A21" s="6"/>
      <c r="B21" s="6"/>
      <c r="C21" s="6"/>
      <c r="D21" s="7"/>
      <c r="E21" s="7"/>
      <c r="F21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2.00390625" style="0" bestFit="1" customWidth="1"/>
    <col min="2" max="2" width="14.7109375" style="0" bestFit="1" customWidth="1"/>
    <col min="3" max="3" width="11.140625" style="0" bestFit="1" customWidth="1"/>
    <col min="4" max="4" width="9.28125" style="0" bestFit="1" customWidth="1"/>
    <col min="5" max="5" width="7.57421875" style="0" bestFit="1" customWidth="1"/>
    <col min="6" max="6" width="17.421875" style="0" bestFit="1" customWidth="1"/>
    <col min="7" max="7" width="12.8515625" style="0" bestFit="1" customWidth="1"/>
    <col min="8" max="8" width="13.140625" style="0" bestFit="1" customWidth="1"/>
    <col min="9" max="9" width="32.8515625" style="0" bestFit="1" customWidth="1"/>
    <col min="10" max="10" width="9.57421875" style="0" bestFit="1" customWidth="1"/>
    <col min="11" max="11" width="20.140625" style="0" bestFit="1" customWidth="1"/>
    <col min="12" max="12" width="11.7109375" style="0" bestFit="1" customWidth="1"/>
    <col min="15" max="15" width="17.140625" style="0" customWidth="1"/>
    <col min="16" max="16" width="19.00390625" style="0" bestFit="1" customWidth="1"/>
    <col min="17" max="17" width="22.421875" style="0" bestFit="1" customWidth="1"/>
  </cols>
  <sheetData>
    <row r="1" spans="1:16" ht="14.25">
      <c r="A1" s="14" t="s">
        <v>11</v>
      </c>
      <c r="B1" s="14" t="s">
        <v>32</v>
      </c>
      <c r="C1" s="14" t="s">
        <v>33</v>
      </c>
      <c r="D1" s="14" t="s">
        <v>34</v>
      </c>
      <c r="E1" s="14" t="s">
        <v>35</v>
      </c>
      <c r="F1" s="14" t="s">
        <v>36</v>
      </c>
      <c r="G1" s="14" t="s">
        <v>37</v>
      </c>
      <c r="H1" s="14" t="s">
        <v>38</v>
      </c>
      <c r="I1" s="14" t="s">
        <v>39</v>
      </c>
      <c r="J1" s="14" t="s">
        <v>40</v>
      </c>
      <c r="K1" s="14" t="s">
        <v>41</v>
      </c>
      <c r="L1" t="s">
        <v>26</v>
      </c>
      <c r="P1" s="1" t="s">
        <v>48</v>
      </c>
    </row>
    <row r="2" spans="1:17" ht="14.25">
      <c r="A2" s="15"/>
      <c r="B2" s="15" t="s">
        <v>90</v>
      </c>
      <c r="C2" s="15" t="s">
        <v>42</v>
      </c>
      <c r="D2" s="16">
        <v>30.2899</v>
      </c>
      <c r="E2" s="16">
        <v>30</v>
      </c>
      <c r="F2" s="15" t="s">
        <v>91</v>
      </c>
      <c r="G2" s="16">
        <v>4.9035</v>
      </c>
      <c r="H2" s="16">
        <v>0</v>
      </c>
      <c r="I2" s="15" t="s">
        <v>92</v>
      </c>
      <c r="J2" s="15" t="s">
        <v>47</v>
      </c>
      <c r="K2" s="15" t="s">
        <v>93</v>
      </c>
      <c r="L2">
        <f aca="true" t="shared" si="0" ref="L2:L26">-D2*E2</f>
        <v>-908.697</v>
      </c>
      <c r="O2" s="1" t="s">
        <v>27</v>
      </c>
      <c r="P2" t="s">
        <v>45</v>
      </c>
      <c r="Q2" t="s">
        <v>49</v>
      </c>
    </row>
    <row r="3" spans="1:17" ht="14.25">
      <c r="A3" s="15"/>
      <c r="B3" s="15" t="s">
        <v>94</v>
      </c>
      <c r="C3" s="15" t="s">
        <v>42</v>
      </c>
      <c r="D3" s="16">
        <v>48</v>
      </c>
      <c r="E3" s="16">
        <v>20</v>
      </c>
      <c r="F3" s="15" t="s">
        <v>95</v>
      </c>
      <c r="G3" s="16">
        <v>5.04</v>
      </c>
      <c r="H3" s="16">
        <v>0</v>
      </c>
      <c r="I3" s="15" t="s">
        <v>96</v>
      </c>
      <c r="J3" s="15" t="s">
        <v>47</v>
      </c>
      <c r="K3" s="15" t="s">
        <v>97</v>
      </c>
      <c r="L3">
        <f t="shared" si="0"/>
        <v>-960</v>
      </c>
      <c r="O3" s="2" t="s">
        <v>53</v>
      </c>
      <c r="P3" s="3">
        <v>191</v>
      </c>
      <c r="Q3" s="3">
        <v>-21334.98</v>
      </c>
    </row>
    <row r="4" spans="1:17" ht="14.25">
      <c r="A4" s="15"/>
      <c r="B4" s="15" t="s">
        <v>98</v>
      </c>
      <c r="C4" s="15" t="s">
        <v>42</v>
      </c>
      <c r="D4" s="16">
        <v>2.6</v>
      </c>
      <c r="E4" s="16">
        <v>200</v>
      </c>
      <c r="F4" s="15" t="s">
        <v>99</v>
      </c>
      <c r="G4" s="16">
        <v>5</v>
      </c>
      <c r="H4" s="16">
        <v>-0.37</v>
      </c>
      <c r="I4" s="15" t="s">
        <v>100</v>
      </c>
      <c r="J4" s="15" t="s">
        <v>101</v>
      </c>
      <c r="K4" s="15" t="s">
        <v>102</v>
      </c>
      <c r="L4">
        <f t="shared" si="0"/>
        <v>-520</v>
      </c>
      <c r="O4" s="2" t="s">
        <v>172</v>
      </c>
      <c r="P4" s="3">
        <v>0</v>
      </c>
      <c r="Q4" s="3">
        <v>149.46000000000004</v>
      </c>
    </row>
    <row r="5" spans="1:17" ht="14.25">
      <c r="A5" s="15"/>
      <c r="B5" s="15" t="s">
        <v>103</v>
      </c>
      <c r="C5" s="15" t="s">
        <v>42</v>
      </c>
      <c r="D5" s="16">
        <v>3.39</v>
      </c>
      <c r="E5" s="16">
        <v>300</v>
      </c>
      <c r="F5" s="15" t="s">
        <v>104</v>
      </c>
      <c r="G5" s="16">
        <v>8.685</v>
      </c>
      <c r="H5" s="16">
        <v>0</v>
      </c>
      <c r="I5" s="15" t="s">
        <v>105</v>
      </c>
      <c r="J5" s="15" t="s">
        <v>47</v>
      </c>
      <c r="K5" s="15" t="s">
        <v>106</v>
      </c>
      <c r="L5">
        <f t="shared" si="0"/>
        <v>-1017</v>
      </c>
      <c r="O5" s="2" t="s">
        <v>65</v>
      </c>
      <c r="P5" s="3">
        <v>13</v>
      </c>
      <c r="Q5" s="3">
        <v>-3424.99</v>
      </c>
    </row>
    <row r="6" spans="1:17" ht="14.25">
      <c r="A6" s="15"/>
      <c r="B6" s="15" t="s">
        <v>98</v>
      </c>
      <c r="C6" s="15" t="s">
        <v>43</v>
      </c>
      <c r="D6" s="16">
        <v>4.2</v>
      </c>
      <c r="E6" s="16">
        <v>-200</v>
      </c>
      <c r="F6" s="15" t="s">
        <v>107</v>
      </c>
      <c r="G6" s="16">
        <v>6.6</v>
      </c>
      <c r="H6" s="16">
        <v>0.65</v>
      </c>
      <c r="I6" s="15" t="s">
        <v>100</v>
      </c>
      <c r="J6" s="15" t="s">
        <v>44</v>
      </c>
      <c r="K6" s="15" t="s">
        <v>108</v>
      </c>
      <c r="L6">
        <f t="shared" si="0"/>
        <v>840</v>
      </c>
      <c r="O6" s="2" t="s">
        <v>119</v>
      </c>
      <c r="P6" s="3">
        <v>0</v>
      </c>
      <c r="Q6" s="3">
        <v>16.5</v>
      </c>
    </row>
    <row r="7" spans="1:17" ht="14.25">
      <c r="A7" s="15"/>
      <c r="B7" s="15" t="s">
        <v>109</v>
      </c>
      <c r="C7" s="15" t="s">
        <v>42</v>
      </c>
      <c r="D7" s="16">
        <v>21</v>
      </c>
      <c r="E7" s="16">
        <v>50</v>
      </c>
      <c r="F7" s="15" t="s">
        <v>110</v>
      </c>
      <c r="G7" s="16">
        <v>5.85</v>
      </c>
      <c r="H7" s="16">
        <v>-0.07</v>
      </c>
      <c r="I7" s="15" t="s">
        <v>111</v>
      </c>
      <c r="J7" s="15" t="s">
        <v>101</v>
      </c>
      <c r="K7" s="15" t="s">
        <v>112</v>
      </c>
      <c r="L7">
        <f t="shared" si="0"/>
        <v>-1050</v>
      </c>
      <c r="O7" s="2" t="s">
        <v>90</v>
      </c>
      <c r="P7" s="3">
        <v>0</v>
      </c>
      <c r="Q7" s="3">
        <v>-158.8470000000002</v>
      </c>
    </row>
    <row r="8" spans="1:17" ht="14.25">
      <c r="A8" s="15"/>
      <c r="B8" s="15" t="s">
        <v>113</v>
      </c>
      <c r="C8" s="15" t="s">
        <v>42</v>
      </c>
      <c r="D8" s="16">
        <v>50.68</v>
      </c>
      <c r="E8" s="16">
        <v>20</v>
      </c>
      <c r="F8" s="15" t="s">
        <v>114</v>
      </c>
      <c r="G8" s="16">
        <v>5.308</v>
      </c>
      <c r="H8" s="16">
        <v>0.09</v>
      </c>
      <c r="I8" s="15" t="s">
        <v>115</v>
      </c>
      <c r="J8" s="15" t="s">
        <v>101</v>
      </c>
      <c r="K8" s="15" t="s">
        <v>116</v>
      </c>
      <c r="L8">
        <f t="shared" si="0"/>
        <v>-1013.6</v>
      </c>
      <c r="O8" s="2" t="s">
        <v>94</v>
      </c>
      <c r="P8" s="3">
        <v>0</v>
      </c>
      <c r="Q8" s="3">
        <v>236.0999999999999</v>
      </c>
    </row>
    <row r="9" spans="1:17" ht="14.25">
      <c r="A9" s="15"/>
      <c r="B9" s="15" t="s">
        <v>90</v>
      </c>
      <c r="C9" s="15" t="s">
        <v>42</v>
      </c>
      <c r="D9" s="16">
        <v>29</v>
      </c>
      <c r="E9" s="16">
        <v>15</v>
      </c>
      <c r="F9" s="15" t="s">
        <v>117</v>
      </c>
      <c r="G9" s="16">
        <v>2.355</v>
      </c>
      <c r="H9" s="16">
        <v>-0.005</v>
      </c>
      <c r="I9" s="15" t="s">
        <v>92</v>
      </c>
      <c r="J9" s="15" t="s">
        <v>44</v>
      </c>
      <c r="K9" s="15" t="s">
        <v>118</v>
      </c>
      <c r="L9">
        <f t="shared" si="0"/>
        <v>-435</v>
      </c>
      <c r="O9" s="2" t="s">
        <v>98</v>
      </c>
      <c r="P9" s="3">
        <v>0</v>
      </c>
      <c r="Q9" s="3">
        <v>320</v>
      </c>
    </row>
    <row r="10" spans="1:17" ht="14.25">
      <c r="A10" s="15"/>
      <c r="B10" s="15" t="s">
        <v>119</v>
      </c>
      <c r="C10" s="15" t="s">
        <v>42</v>
      </c>
      <c r="D10" s="16">
        <v>7</v>
      </c>
      <c r="E10" s="16">
        <v>150</v>
      </c>
      <c r="F10" s="15" t="s">
        <v>110</v>
      </c>
      <c r="G10" s="16">
        <v>7.05</v>
      </c>
      <c r="H10" s="16">
        <v>0</v>
      </c>
      <c r="I10" s="15" t="s">
        <v>120</v>
      </c>
      <c r="J10" s="15" t="s">
        <v>47</v>
      </c>
      <c r="K10" s="15" t="s">
        <v>121</v>
      </c>
      <c r="L10">
        <f t="shared" si="0"/>
        <v>-1050</v>
      </c>
      <c r="O10" s="2" t="s">
        <v>103</v>
      </c>
      <c r="P10" s="3">
        <v>0</v>
      </c>
      <c r="Q10" s="3">
        <v>99</v>
      </c>
    </row>
    <row r="11" spans="1:17" ht="14.25">
      <c r="A11" s="15"/>
      <c r="B11" s="15" t="s">
        <v>122</v>
      </c>
      <c r="C11" s="15" t="s">
        <v>42</v>
      </c>
      <c r="D11" s="16">
        <v>33.77</v>
      </c>
      <c r="E11" s="16">
        <v>30</v>
      </c>
      <c r="F11" s="15" t="s">
        <v>123</v>
      </c>
      <c r="G11" s="16">
        <v>5.4255</v>
      </c>
      <c r="H11" s="16">
        <v>0</v>
      </c>
      <c r="I11" s="15" t="s">
        <v>124</v>
      </c>
      <c r="J11" s="15" t="s">
        <v>47</v>
      </c>
      <c r="K11" s="15" t="s">
        <v>125</v>
      </c>
      <c r="L11">
        <f t="shared" si="0"/>
        <v>-1013.1000000000001</v>
      </c>
      <c r="O11" s="2" t="s">
        <v>109</v>
      </c>
      <c r="P11" s="3">
        <v>0</v>
      </c>
      <c r="Q11" s="3">
        <v>85.44000000000005</v>
      </c>
    </row>
    <row r="12" spans="1:17" ht="14.25">
      <c r="A12" s="15"/>
      <c r="B12" s="15" t="s">
        <v>126</v>
      </c>
      <c r="C12" s="15" t="s">
        <v>42</v>
      </c>
      <c r="D12" s="16">
        <v>102.92</v>
      </c>
      <c r="E12" s="16">
        <v>10</v>
      </c>
      <c r="F12" s="15" t="s">
        <v>127</v>
      </c>
      <c r="G12" s="16">
        <v>5.266</v>
      </c>
      <c r="H12" s="16">
        <v>0</v>
      </c>
      <c r="I12" s="15" t="s">
        <v>128</v>
      </c>
      <c r="J12" s="15" t="s">
        <v>47</v>
      </c>
      <c r="K12" s="15" t="s">
        <v>129</v>
      </c>
      <c r="L12">
        <f t="shared" si="0"/>
        <v>-1029.2</v>
      </c>
      <c r="O12" s="2" t="s">
        <v>113</v>
      </c>
      <c r="P12" s="3">
        <v>0</v>
      </c>
      <c r="Q12" s="3">
        <v>287.4</v>
      </c>
    </row>
    <row r="13" spans="1:17" ht="14.25">
      <c r="A13" s="15"/>
      <c r="B13" s="15" t="s">
        <v>119</v>
      </c>
      <c r="C13" s="15" t="s">
        <v>42</v>
      </c>
      <c r="D13" s="16">
        <v>7.43</v>
      </c>
      <c r="E13" s="16">
        <v>50</v>
      </c>
      <c r="F13" s="15" t="s">
        <v>130</v>
      </c>
      <c r="G13" s="16">
        <v>2.4575</v>
      </c>
      <c r="H13" s="16">
        <v>0</v>
      </c>
      <c r="I13" s="15" t="s">
        <v>120</v>
      </c>
      <c r="J13" s="15" t="s">
        <v>47</v>
      </c>
      <c r="K13" s="15" t="s">
        <v>131</v>
      </c>
      <c r="L13" s="4">
        <f t="shared" si="0"/>
        <v>-371.5</v>
      </c>
      <c r="O13" s="2" t="s">
        <v>122</v>
      </c>
      <c r="P13" s="3">
        <v>0</v>
      </c>
      <c r="Q13" s="3">
        <v>156.23999999999978</v>
      </c>
    </row>
    <row r="14" spans="1:17" ht="14.25">
      <c r="A14" s="15"/>
      <c r="B14" s="15" t="s">
        <v>94</v>
      </c>
      <c r="C14" s="15" t="s">
        <v>42</v>
      </c>
      <c r="D14" s="16">
        <v>35.49</v>
      </c>
      <c r="E14" s="16">
        <v>10</v>
      </c>
      <c r="F14" s="15" t="s">
        <v>132</v>
      </c>
      <c r="G14" s="16">
        <v>1.8945</v>
      </c>
      <c r="H14" s="16">
        <v>0.06</v>
      </c>
      <c r="I14" s="15" t="s">
        <v>96</v>
      </c>
      <c r="J14" s="15" t="s">
        <v>101</v>
      </c>
      <c r="K14" s="15" t="s">
        <v>133</v>
      </c>
      <c r="L14" s="4">
        <f t="shared" si="0"/>
        <v>-354.90000000000003</v>
      </c>
      <c r="O14" s="2" t="s">
        <v>126</v>
      </c>
      <c r="P14" s="3">
        <v>0</v>
      </c>
      <c r="Q14" s="3">
        <v>4.0600000000004</v>
      </c>
    </row>
    <row r="15" spans="1:17" ht="14.25">
      <c r="A15" s="15"/>
      <c r="B15" s="15" t="s">
        <v>134</v>
      </c>
      <c r="C15" s="15" t="s">
        <v>42</v>
      </c>
      <c r="D15" s="16">
        <v>26.339</v>
      </c>
      <c r="E15" s="16">
        <v>25</v>
      </c>
      <c r="F15" s="15" t="s">
        <v>135</v>
      </c>
      <c r="G15" s="16">
        <v>3.5924</v>
      </c>
      <c r="H15" s="16">
        <v>0</v>
      </c>
      <c r="I15" s="15" t="s">
        <v>136</v>
      </c>
      <c r="J15" s="15" t="s">
        <v>47</v>
      </c>
      <c r="K15" s="15" t="s">
        <v>137</v>
      </c>
      <c r="L15" s="4">
        <f t="shared" si="0"/>
        <v>-658.4749999999999</v>
      </c>
      <c r="O15" s="2" t="s">
        <v>134</v>
      </c>
      <c r="P15" s="3">
        <v>0</v>
      </c>
      <c r="Q15" s="3">
        <v>114.77500000000009</v>
      </c>
    </row>
    <row r="16" spans="1:17" ht="14.25">
      <c r="A16" s="15"/>
      <c r="B16" s="15" t="s">
        <v>53</v>
      </c>
      <c r="C16" s="15" t="s">
        <v>42</v>
      </c>
      <c r="D16" s="16">
        <v>103.63</v>
      </c>
      <c r="E16" s="16">
        <v>38</v>
      </c>
      <c r="F16" s="15" t="s">
        <v>138</v>
      </c>
      <c r="G16" s="16">
        <v>20.1457</v>
      </c>
      <c r="H16" s="16">
        <v>0</v>
      </c>
      <c r="I16" s="15" t="s">
        <v>55</v>
      </c>
      <c r="J16" s="15" t="s">
        <v>47</v>
      </c>
      <c r="K16" s="15" t="s">
        <v>139</v>
      </c>
      <c r="L16" s="4">
        <f t="shared" si="0"/>
        <v>-3937.9399999999996</v>
      </c>
      <c r="O16" s="2" t="s">
        <v>140</v>
      </c>
      <c r="P16" s="3">
        <v>0</v>
      </c>
      <c r="Q16" s="3">
        <v>-557.6000000000001</v>
      </c>
    </row>
    <row r="17" spans="1:17" ht="14.25">
      <c r="A17" s="15"/>
      <c r="B17" s="15" t="s">
        <v>140</v>
      </c>
      <c r="C17" s="15" t="s">
        <v>42</v>
      </c>
      <c r="D17" s="16">
        <v>34.88</v>
      </c>
      <c r="E17" s="16">
        <v>41</v>
      </c>
      <c r="F17" s="15" t="s">
        <v>141</v>
      </c>
      <c r="G17" s="16">
        <v>7.6424</v>
      </c>
      <c r="H17" s="16">
        <v>0</v>
      </c>
      <c r="I17" s="15" t="s">
        <v>142</v>
      </c>
      <c r="J17" s="15" t="s">
        <v>47</v>
      </c>
      <c r="K17" s="15" t="s">
        <v>143</v>
      </c>
      <c r="L17" s="4">
        <f t="shared" si="0"/>
        <v>-1430.0800000000002</v>
      </c>
      <c r="O17" s="2" t="s">
        <v>146</v>
      </c>
      <c r="P17" s="3">
        <v>0</v>
      </c>
      <c r="Q17" s="3">
        <v>-73.17000000000053</v>
      </c>
    </row>
    <row r="18" spans="1:17" ht="14.25">
      <c r="A18" s="15"/>
      <c r="B18" s="15" t="s">
        <v>65</v>
      </c>
      <c r="C18" s="15" t="s">
        <v>42</v>
      </c>
      <c r="D18" s="16">
        <v>271.15</v>
      </c>
      <c r="E18" s="16">
        <v>5</v>
      </c>
      <c r="F18" s="15" t="s">
        <v>144</v>
      </c>
      <c r="G18" s="16">
        <v>6.8388</v>
      </c>
      <c r="H18" s="16">
        <v>0</v>
      </c>
      <c r="I18" s="15" t="s">
        <v>67</v>
      </c>
      <c r="J18" s="15" t="s">
        <v>47</v>
      </c>
      <c r="K18" s="15" t="s">
        <v>145</v>
      </c>
      <c r="L18" s="4">
        <f t="shared" si="0"/>
        <v>-1355.75</v>
      </c>
      <c r="O18" s="2" t="s">
        <v>56</v>
      </c>
      <c r="P18" s="3">
        <v>90</v>
      </c>
      <c r="Q18" s="3">
        <v>-6840.469999999999</v>
      </c>
    </row>
    <row r="19" spans="1:17" ht="14.25">
      <c r="A19" s="15"/>
      <c r="B19" s="15" t="s">
        <v>146</v>
      </c>
      <c r="C19" s="15" t="s">
        <v>42</v>
      </c>
      <c r="D19" s="16">
        <v>336.46</v>
      </c>
      <c r="E19" s="16">
        <v>5</v>
      </c>
      <c r="F19" s="15" t="s">
        <v>147</v>
      </c>
      <c r="G19" s="16">
        <v>8.4715</v>
      </c>
      <c r="H19" s="16">
        <v>0.045</v>
      </c>
      <c r="I19" s="15" t="s">
        <v>148</v>
      </c>
      <c r="J19" s="15" t="s">
        <v>44</v>
      </c>
      <c r="K19" s="15" t="s">
        <v>149</v>
      </c>
      <c r="L19" s="4">
        <f t="shared" si="0"/>
        <v>-1682.3</v>
      </c>
      <c r="O19" s="2" t="s">
        <v>154</v>
      </c>
      <c r="P19" s="3">
        <v>0</v>
      </c>
      <c r="Q19" s="3">
        <v>-134.10000000000014</v>
      </c>
    </row>
    <row r="20" spans="1:17" ht="14.25">
      <c r="A20" s="15"/>
      <c r="B20" s="15" t="s">
        <v>56</v>
      </c>
      <c r="C20" s="15" t="s">
        <v>42</v>
      </c>
      <c r="D20" s="16">
        <v>75.96</v>
      </c>
      <c r="E20" s="16">
        <v>19</v>
      </c>
      <c r="F20" s="15" t="s">
        <v>150</v>
      </c>
      <c r="G20" s="16">
        <v>7.4442</v>
      </c>
      <c r="H20" s="16">
        <v>0</v>
      </c>
      <c r="I20" s="15" t="s">
        <v>58</v>
      </c>
      <c r="J20" s="15" t="s">
        <v>47</v>
      </c>
      <c r="K20" s="15" t="s">
        <v>151</v>
      </c>
      <c r="L20" s="4">
        <f t="shared" si="0"/>
        <v>-1443.2399999999998</v>
      </c>
      <c r="O20" s="2" t="s">
        <v>168</v>
      </c>
      <c r="P20" s="3">
        <v>0</v>
      </c>
      <c r="Q20" s="3">
        <v>-301.21500000000015</v>
      </c>
    </row>
    <row r="21" spans="1:17" ht="14.25">
      <c r="A21" s="15"/>
      <c r="B21" s="15" t="s">
        <v>126</v>
      </c>
      <c r="C21" s="15" t="s">
        <v>42</v>
      </c>
      <c r="D21" s="16">
        <v>104.45</v>
      </c>
      <c r="E21" s="16">
        <v>15</v>
      </c>
      <c r="F21" s="15" t="s">
        <v>152</v>
      </c>
      <c r="G21" s="16">
        <v>8.0137</v>
      </c>
      <c r="H21" s="16">
        <v>0</v>
      </c>
      <c r="I21" s="15" t="s">
        <v>128</v>
      </c>
      <c r="J21" s="15" t="s">
        <v>47</v>
      </c>
      <c r="K21" s="15" t="s">
        <v>153</v>
      </c>
      <c r="L21" s="4">
        <f t="shared" si="0"/>
        <v>-1566.75</v>
      </c>
      <c r="O21" s="2" t="s">
        <v>62</v>
      </c>
      <c r="P21" s="3">
        <v>555</v>
      </c>
      <c r="Q21" s="3">
        <v>-28860</v>
      </c>
    </row>
    <row r="22" spans="1:17" ht="14.25">
      <c r="A22" s="15"/>
      <c r="B22" s="15" t="s">
        <v>154</v>
      </c>
      <c r="C22" s="15" t="s">
        <v>42</v>
      </c>
      <c r="D22" s="16">
        <v>33.56</v>
      </c>
      <c r="E22" s="16">
        <v>45</v>
      </c>
      <c r="F22" s="15" t="s">
        <v>155</v>
      </c>
      <c r="G22" s="16">
        <v>8.091</v>
      </c>
      <c r="H22" s="16">
        <v>0.155</v>
      </c>
      <c r="I22" s="15" t="s">
        <v>156</v>
      </c>
      <c r="J22" s="15" t="s">
        <v>44</v>
      </c>
      <c r="K22" s="15" t="s">
        <v>157</v>
      </c>
      <c r="L22" s="4">
        <f t="shared" si="0"/>
        <v>-1510.2</v>
      </c>
      <c r="O22" s="2" t="s">
        <v>201</v>
      </c>
      <c r="P22" s="3">
        <v>0</v>
      </c>
      <c r="Q22" s="3">
        <v>-29.36999999999989</v>
      </c>
    </row>
    <row r="23" spans="1:17" ht="14.25">
      <c r="A23" s="15"/>
      <c r="B23" s="15" t="s">
        <v>146</v>
      </c>
      <c r="C23" s="15" t="s">
        <v>42</v>
      </c>
      <c r="D23" s="16">
        <v>328.8</v>
      </c>
      <c r="E23" s="16">
        <v>6</v>
      </c>
      <c r="F23" s="15" t="s">
        <v>158</v>
      </c>
      <c r="G23" s="16">
        <v>9.936</v>
      </c>
      <c r="H23" s="16">
        <v>0</v>
      </c>
      <c r="I23" s="15" t="s">
        <v>148</v>
      </c>
      <c r="J23" s="15" t="s">
        <v>47</v>
      </c>
      <c r="K23" s="15" t="s">
        <v>159</v>
      </c>
      <c r="L23" s="4">
        <f t="shared" si="0"/>
        <v>-1972.8000000000002</v>
      </c>
      <c r="O23" s="2" t="s">
        <v>221</v>
      </c>
      <c r="P23" s="3">
        <v>0</v>
      </c>
      <c r="Q23" s="3">
        <v>240.60000000000036</v>
      </c>
    </row>
    <row r="24" spans="1:17" ht="14.25">
      <c r="A24" s="15"/>
      <c r="B24" s="15" t="s">
        <v>126</v>
      </c>
      <c r="C24" s="15" t="s">
        <v>42</v>
      </c>
      <c r="D24" s="16">
        <v>103.93</v>
      </c>
      <c r="E24" s="16">
        <v>19</v>
      </c>
      <c r="F24" s="15" t="s">
        <v>160</v>
      </c>
      <c r="G24" s="16">
        <v>10.1014</v>
      </c>
      <c r="H24" s="16">
        <v>0</v>
      </c>
      <c r="I24" s="15" t="s">
        <v>128</v>
      </c>
      <c r="J24" s="15" t="s">
        <v>47</v>
      </c>
      <c r="K24" s="15" t="s">
        <v>161</v>
      </c>
      <c r="L24" s="4">
        <f t="shared" si="0"/>
        <v>-1974.67</v>
      </c>
      <c r="O24" s="2" t="s">
        <v>59</v>
      </c>
      <c r="P24" s="3">
        <v>3</v>
      </c>
      <c r="Q24" s="3">
        <v>-3869.2200000000003</v>
      </c>
    </row>
    <row r="25" spans="1:17" ht="14.25">
      <c r="A25" s="15"/>
      <c r="B25" s="15" t="s">
        <v>65</v>
      </c>
      <c r="C25" s="15" t="s">
        <v>42</v>
      </c>
      <c r="D25" s="16">
        <v>258.655</v>
      </c>
      <c r="E25" s="16">
        <v>8</v>
      </c>
      <c r="F25" s="15" t="s">
        <v>162</v>
      </c>
      <c r="G25" s="16">
        <v>10.4422</v>
      </c>
      <c r="H25" s="16">
        <v>0</v>
      </c>
      <c r="I25" s="15" t="s">
        <v>67</v>
      </c>
      <c r="J25" s="15" t="s">
        <v>47</v>
      </c>
      <c r="K25" s="15" t="s">
        <v>163</v>
      </c>
      <c r="L25" s="4">
        <f t="shared" si="0"/>
        <v>-2069.24</v>
      </c>
      <c r="O25" s="2" t="s">
        <v>50</v>
      </c>
      <c r="P25" s="3">
        <v>28</v>
      </c>
      <c r="Q25" s="3">
        <v>-4421.2</v>
      </c>
    </row>
    <row r="26" spans="1:17" ht="14.25">
      <c r="A26" s="15"/>
      <c r="B26" s="15" t="s">
        <v>103</v>
      </c>
      <c r="C26" s="15" t="s">
        <v>43</v>
      </c>
      <c r="D26" s="16">
        <v>3.72</v>
      </c>
      <c r="E26" s="16">
        <v>-300</v>
      </c>
      <c r="F26" s="15" t="s">
        <v>164</v>
      </c>
      <c r="G26" s="16">
        <v>9.18</v>
      </c>
      <c r="H26" s="16">
        <v>0</v>
      </c>
      <c r="I26" s="15" t="s">
        <v>105</v>
      </c>
      <c r="J26" s="15" t="s">
        <v>47</v>
      </c>
      <c r="K26" s="15" t="s">
        <v>165</v>
      </c>
      <c r="L26" s="4">
        <f t="shared" si="0"/>
        <v>1116</v>
      </c>
      <c r="O26" s="2" t="s">
        <v>28</v>
      </c>
      <c r="P26" s="3">
        <v>880</v>
      </c>
      <c r="Q26" s="3">
        <v>-68295.587</v>
      </c>
    </row>
    <row r="27" spans="1:12" ht="14.25">
      <c r="A27" s="15"/>
      <c r="B27" s="15" t="s">
        <v>122</v>
      </c>
      <c r="C27" s="15" t="s">
        <v>42</v>
      </c>
      <c r="D27" s="16">
        <v>32.79</v>
      </c>
      <c r="E27" s="16">
        <v>61</v>
      </c>
      <c r="F27" s="15" t="s">
        <v>166</v>
      </c>
      <c r="G27" s="16">
        <v>10.733</v>
      </c>
      <c r="H27" s="16">
        <v>0</v>
      </c>
      <c r="I27" s="15" t="s">
        <v>124</v>
      </c>
      <c r="J27" s="15" t="s">
        <v>47</v>
      </c>
      <c r="K27" s="15" t="s">
        <v>167</v>
      </c>
      <c r="L27" s="4">
        <f aca="true" t="shared" si="1" ref="L27:L58">-D27*E27</f>
        <v>-2000.19</v>
      </c>
    </row>
    <row r="28" spans="1:12" ht="14.25">
      <c r="A28" s="15"/>
      <c r="B28" s="15" t="s">
        <v>168</v>
      </c>
      <c r="C28" s="15" t="s">
        <v>42</v>
      </c>
      <c r="D28" s="16">
        <v>66.715</v>
      </c>
      <c r="E28" s="16">
        <v>43</v>
      </c>
      <c r="F28" s="15" t="s">
        <v>169</v>
      </c>
      <c r="G28" s="16">
        <v>14.8597</v>
      </c>
      <c r="H28" s="16">
        <v>0</v>
      </c>
      <c r="I28" s="15" t="s">
        <v>170</v>
      </c>
      <c r="J28" s="15" t="s">
        <v>47</v>
      </c>
      <c r="K28" s="15" t="s">
        <v>171</v>
      </c>
      <c r="L28" s="4">
        <f t="shared" si="1"/>
        <v>-2868.7450000000003</v>
      </c>
    </row>
    <row r="29" spans="1:12" ht="14.25">
      <c r="A29" s="15"/>
      <c r="B29" s="15" t="s">
        <v>172</v>
      </c>
      <c r="C29" s="15" t="s">
        <v>42</v>
      </c>
      <c r="D29" s="16">
        <v>31.83</v>
      </c>
      <c r="E29" s="16">
        <v>94</v>
      </c>
      <c r="F29" s="15" t="s">
        <v>173</v>
      </c>
      <c r="G29" s="16">
        <v>16.0881</v>
      </c>
      <c r="H29" s="16">
        <v>0</v>
      </c>
      <c r="I29" s="15" t="s">
        <v>174</v>
      </c>
      <c r="J29" s="15" t="s">
        <v>47</v>
      </c>
      <c r="K29" s="15" t="s">
        <v>175</v>
      </c>
      <c r="L29" s="4">
        <f t="shared" si="1"/>
        <v>-2992.02</v>
      </c>
    </row>
    <row r="30" spans="1:12" ht="14.25">
      <c r="A30" s="15"/>
      <c r="B30" s="15" t="s">
        <v>109</v>
      </c>
      <c r="C30" s="15" t="s">
        <v>42</v>
      </c>
      <c r="D30" s="16">
        <v>22.28</v>
      </c>
      <c r="E30" s="16">
        <v>17</v>
      </c>
      <c r="F30" s="15" t="s">
        <v>176</v>
      </c>
      <c r="G30" s="16">
        <v>2.0978</v>
      </c>
      <c r="H30" s="16">
        <v>0.079</v>
      </c>
      <c r="I30" s="15" t="s">
        <v>111</v>
      </c>
      <c r="J30" s="15" t="s">
        <v>44</v>
      </c>
      <c r="K30" s="15" t="s">
        <v>177</v>
      </c>
      <c r="L30" s="4">
        <f t="shared" si="1"/>
        <v>-378.76</v>
      </c>
    </row>
    <row r="31" spans="1:12" ht="14.25">
      <c r="A31" s="15"/>
      <c r="B31" s="15" t="s">
        <v>172</v>
      </c>
      <c r="C31" s="15" t="s">
        <v>43</v>
      </c>
      <c r="D31" s="16">
        <v>33.42</v>
      </c>
      <c r="E31" s="16">
        <v>-94</v>
      </c>
      <c r="F31" s="15" t="s">
        <v>178</v>
      </c>
      <c r="G31" s="16">
        <v>16.8354</v>
      </c>
      <c r="H31" s="16">
        <v>0</v>
      </c>
      <c r="I31" s="15" t="s">
        <v>174</v>
      </c>
      <c r="J31" s="15" t="s">
        <v>47</v>
      </c>
      <c r="K31" s="15" t="s">
        <v>179</v>
      </c>
      <c r="L31" s="4">
        <f t="shared" si="1"/>
        <v>3141.48</v>
      </c>
    </row>
    <row r="32" spans="1:12" ht="14.25">
      <c r="A32" s="15"/>
      <c r="B32" s="15" t="s">
        <v>109</v>
      </c>
      <c r="C32" s="15" t="s">
        <v>43</v>
      </c>
      <c r="D32" s="16">
        <v>22.6</v>
      </c>
      <c r="E32" s="16">
        <v>-67</v>
      </c>
      <c r="F32" s="15" t="s">
        <v>180</v>
      </c>
      <c r="G32" s="16">
        <v>8.375</v>
      </c>
      <c r="H32" s="16">
        <v>0.259</v>
      </c>
      <c r="I32" s="15" t="s">
        <v>111</v>
      </c>
      <c r="J32" s="15" t="s">
        <v>44</v>
      </c>
      <c r="K32" s="15" t="s">
        <v>181</v>
      </c>
      <c r="L32" s="4">
        <f t="shared" si="1"/>
        <v>1514.2</v>
      </c>
    </row>
    <row r="33" spans="1:12" ht="14.25">
      <c r="A33" s="15"/>
      <c r="B33" s="15" t="s">
        <v>119</v>
      </c>
      <c r="C33" s="15" t="s">
        <v>43</v>
      </c>
      <c r="D33" s="16">
        <v>7.19</v>
      </c>
      <c r="E33" s="16">
        <v>-200</v>
      </c>
      <c r="F33" s="15" t="s">
        <v>182</v>
      </c>
      <c r="G33" s="16">
        <v>9.59</v>
      </c>
      <c r="H33" s="16">
        <v>0</v>
      </c>
      <c r="I33" s="15" t="s">
        <v>120</v>
      </c>
      <c r="J33" s="15" t="s">
        <v>47</v>
      </c>
      <c r="K33" s="15" t="s">
        <v>183</v>
      </c>
      <c r="L33" s="4">
        <f t="shared" si="1"/>
        <v>1438</v>
      </c>
    </row>
    <row r="34" spans="1:12" ht="14.25">
      <c r="A34" s="15"/>
      <c r="B34" s="15" t="s">
        <v>122</v>
      </c>
      <c r="C34" s="15" t="s">
        <v>43</v>
      </c>
      <c r="D34" s="16">
        <v>34.83</v>
      </c>
      <c r="E34" s="16">
        <v>-91</v>
      </c>
      <c r="F34" s="15" t="s">
        <v>184</v>
      </c>
      <c r="G34" s="16">
        <v>16.9397</v>
      </c>
      <c r="H34" s="16">
        <v>0</v>
      </c>
      <c r="I34" s="15" t="s">
        <v>124</v>
      </c>
      <c r="J34" s="15" t="s">
        <v>47</v>
      </c>
      <c r="K34" s="15" t="s">
        <v>185</v>
      </c>
      <c r="L34" s="4">
        <f t="shared" si="1"/>
        <v>3169.5299999999997</v>
      </c>
    </row>
    <row r="35" spans="1:12" ht="14.25">
      <c r="A35" s="15"/>
      <c r="B35" s="15" t="s">
        <v>62</v>
      </c>
      <c r="C35" s="15" t="s">
        <v>42</v>
      </c>
      <c r="D35" s="16">
        <v>52</v>
      </c>
      <c r="E35" s="16">
        <v>555</v>
      </c>
      <c r="F35" s="15" t="s">
        <v>186</v>
      </c>
      <c r="G35" s="16">
        <v>0</v>
      </c>
      <c r="H35" s="16">
        <v>0</v>
      </c>
      <c r="I35" s="15" t="s">
        <v>64</v>
      </c>
      <c r="J35" s="15" t="s">
        <v>187</v>
      </c>
      <c r="K35" s="15" t="s">
        <v>188</v>
      </c>
      <c r="L35" s="4">
        <f t="shared" si="1"/>
        <v>-28860</v>
      </c>
    </row>
    <row r="36" spans="1:12" ht="14.25">
      <c r="A36" s="15"/>
      <c r="B36" s="15" t="s">
        <v>53</v>
      </c>
      <c r="C36" s="15" t="s">
        <v>42</v>
      </c>
      <c r="D36" s="16">
        <v>111.28</v>
      </c>
      <c r="E36" s="16">
        <v>89</v>
      </c>
      <c r="F36" s="15" t="s">
        <v>189</v>
      </c>
      <c r="G36" s="16">
        <v>50.5876</v>
      </c>
      <c r="H36" s="16">
        <v>0</v>
      </c>
      <c r="I36" s="15" t="s">
        <v>55</v>
      </c>
      <c r="J36" s="15" t="s">
        <v>47</v>
      </c>
      <c r="K36" s="15" t="s">
        <v>190</v>
      </c>
      <c r="L36" s="4">
        <f t="shared" si="1"/>
        <v>-9903.92</v>
      </c>
    </row>
    <row r="37" spans="1:12" ht="14.25">
      <c r="A37" s="15"/>
      <c r="B37" s="15" t="s">
        <v>53</v>
      </c>
      <c r="C37" s="15" t="s">
        <v>42</v>
      </c>
      <c r="D37" s="16">
        <v>113.76</v>
      </c>
      <c r="E37" s="16">
        <v>32</v>
      </c>
      <c r="F37" s="15" t="s">
        <v>191</v>
      </c>
      <c r="G37" s="16">
        <v>18.5856</v>
      </c>
      <c r="H37" s="16">
        <v>0</v>
      </c>
      <c r="I37" s="15" t="s">
        <v>55</v>
      </c>
      <c r="J37" s="15" t="s">
        <v>47</v>
      </c>
      <c r="K37" s="15" t="s">
        <v>192</v>
      </c>
      <c r="L37" s="4">
        <f t="shared" si="1"/>
        <v>-3640.32</v>
      </c>
    </row>
    <row r="38" spans="1:12" ht="14.25">
      <c r="A38" s="15"/>
      <c r="B38" s="15" t="s">
        <v>168</v>
      </c>
      <c r="C38" s="15" t="s">
        <v>43</v>
      </c>
      <c r="D38" s="16">
        <v>59.71</v>
      </c>
      <c r="E38" s="16">
        <v>-43</v>
      </c>
      <c r="F38" s="15" t="s">
        <v>193</v>
      </c>
      <c r="G38" s="16">
        <v>13.3536</v>
      </c>
      <c r="H38" s="16">
        <v>0</v>
      </c>
      <c r="I38" s="15" t="s">
        <v>170</v>
      </c>
      <c r="J38" s="15" t="s">
        <v>47</v>
      </c>
      <c r="K38" s="15" t="s">
        <v>194</v>
      </c>
      <c r="L38" s="4">
        <f t="shared" si="1"/>
        <v>2567.53</v>
      </c>
    </row>
    <row r="39" spans="1:12" ht="14.25">
      <c r="A39" s="15"/>
      <c r="B39" s="15" t="s">
        <v>113</v>
      </c>
      <c r="C39" s="15" t="s">
        <v>43</v>
      </c>
      <c r="D39" s="16">
        <v>65.05</v>
      </c>
      <c r="E39" s="16">
        <v>-20</v>
      </c>
      <c r="F39" s="15" t="s">
        <v>195</v>
      </c>
      <c r="G39" s="16">
        <v>6.745</v>
      </c>
      <c r="H39" s="16">
        <v>0</v>
      </c>
      <c r="I39" s="15" t="s">
        <v>115</v>
      </c>
      <c r="J39" s="15" t="s">
        <v>47</v>
      </c>
      <c r="K39" s="15" t="s">
        <v>196</v>
      </c>
      <c r="L39" s="4">
        <f t="shared" si="1"/>
        <v>1301</v>
      </c>
    </row>
    <row r="40" spans="1:12" ht="14.25">
      <c r="A40" s="15"/>
      <c r="B40" s="15" t="s">
        <v>94</v>
      </c>
      <c r="C40" s="15" t="s">
        <v>43</v>
      </c>
      <c r="D40" s="16">
        <v>51.7</v>
      </c>
      <c r="E40" s="16">
        <v>-30</v>
      </c>
      <c r="F40" s="15" t="s">
        <v>197</v>
      </c>
      <c r="G40" s="16">
        <v>8.115</v>
      </c>
      <c r="H40" s="16">
        <v>0</v>
      </c>
      <c r="I40" s="15" t="s">
        <v>96</v>
      </c>
      <c r="J40" s="15" t="s">
        <v>47</v>
      </c>
      <c r="K40" s="15" t="s">
        <v>198</v>
      </c>
      <c r="L40" s="4">
        <f t="shared" si="1"/>
        <v>1551</v>
      </c>
    </row>
    <row r="41" spans="1:12" ht="14.25">
      <c r="A41" s="15"/>
      <c r="B41" s="15" t="s">
        <v>56</v>
      </c>
      <c r="C41" s="15" t="s">
        <v>42</v>
      </c>
      <c r="D41" s="16">
        <v>78.57</v>
      </c>
      <c r="E41" s="16">
        <v>25</v>
      </c>
      <c r="F41" s="15" t="s">
        <v>199</v>
      </c>
      <c r="G41" s="16">
        <v>10.1212</v>
      </c>
      <c r="H41" s="16">
        <v>0</v>
      </c>
      <c r="I41" s="15" t="s">
        <v>58</v>
      </c>
      <c r="J41" s="15" t="s">
        <v>47</v>
      </c>
      <c r="K41" s="15" t="s">
        <v>200</v>
      </c>
      <c r="L41" s="4">
        <f t="shared" si="1"/>
        <v>-1964.2499999999998</v>
      </c>
    </row>
    <row r="42" spans="1:12" ht="14.25">
      <c r="A42" s="15"/>
      <c r="B42" s="15" t="s">
        <v>201</v>
      </c>
      <c r="C42" s="15" t="s">
        <v>42</v>
      </c>
      <c r="D42" s="16">
        <v>28.26</v>
      </c>
      <c r="E42" s="16">
        <v>66</v>
      </c>
      <c r="F42" s="15" t="s">
        <v>202</v>
      </c>
      <c r="G42" s="16">
        <v>10.1178</v>
      </c>
      <c r="H42" s="16">
        <v>0</v>
      </c>
      <c r="I42" s="15" t="s">
        <v>203</v>
      </c>
      <c r="J42" s="15" t="s">
        <v>47</v>
      </c>
      <c r="K42" s="15" t="s">
        <v>204</v>
      </c>
      <c r="L42" s="4">
        <f t="shared" si="1"/>
        <v>-1865.16</v>
      </c>
    </row>
    <row r="43" spans="1:12" ht="14.25">
      <c r="A43" s="15"/>
      <c r="B43" s="15" t="s">
        <v>201</v>
      </c>
      <c r="C43" s="15" t="s">
        <v>42</v>
      </c>
      <c r="D43" s="16">
        <v>27.74</v>
      </c>
      <c r="E43" s="16">
        <v>33</v>
      </c>
      <c r="F43" s="15" t="s">
        <v>205</v>
      </c>
      <c r="G43" s="16">
        <v>4.9731</v>
      </c>
      <c r="H43" s="16">
        <v>0</v>
      </c>
      <c r="I43" s="15" t="s">
        <v>203</v>
      </c>
      <c r="J43" s="15" t="s">
        <v>47</v>
      </c>
      <c r="K43" s="15" t="s">
        <v>206</v>
      </c>
      <c r="L43" s="4">
        <f t="shared" si="1"/>
        <v>-915.42</v>
      </c>
    </row>
    <row r="44" spans="1:12" ht="14.25">
      <c r="A44" s="15"/>
      <c r="B44" s="15" t="s">
        <v>201</v>
      </c>
      <c r="C44" s="15" t="s">
        <v>43</v>
      </c>
      <c r="D44" s="16">
        <v>27.79</v>
      </c>
      <c r="E44" s="16">
        <v>-99</v>
      </c>
      <c r="F44" s="15" t="s">
        <v>207</v>
      </c>
      <c r="G44" s="16">
        <v>14.9441</v>
      </c>
      <c r="H44" s="16">
        <v>0</v>
      </c>
      <c r="I44" s="15" t="s">
        <v>203</v>
      </c>
      <c r="J44" s="15" t="s">
        <v>47</v>
      </c>
      <c r="K44" s="15" t="s">
        <v>208</v>
      </c>
      <c r="L44" s="4">
        <f t="shared" si="1"/>
        <v>2751.21</v>
      </c>
    </row>
    <row r="45" spans="1:12" ht="14.25">
      <c r="A45" s="15"/>
      <c r="B45" s="15" t="s">
        <v>134</v>
      </c>
      <c r="C45" s="15" t="s">
        <v>43</v>
      </c>
      <c r="D45" s="16">
        <v>30.93</v>
      </c>
      <c r="E45" s="16">
        <v>-25</v>
      </c>
      <c r="F45" s="15" t="s">
        <v>209</v>
      </c>
      <c r="G45" s="16">
        <v>1.2</v>
      </c>
      <c r="H45" s="16">
        <v>0</v>
      </c>
      <c r="I45" s="15" t="s">
        <v>136</v>
      </c>
      <c r="J45" s="15" t="s">
        <v>47</v>
      </c>
      <c r="K45" s="15" t="s">
        <v>210</v>
      </c>
      <c r="L45" s="4">
        <f t="shared" si="1"/>
        <v>773.25</v>
      </c>
    </row>
    <row r="46" spans="1:12" ht="14.25">
      <c r="A46" s="15"/>
      <c r="B46" s="15" t="s">
        <v>146</v>
      </c>
      <c r="C46" s="15" t="s">
        <v>43</v>
      </c>
      <c r="D46" s="16">
        <v>325.63</v>
      </c>
      <c r="E46" s="16">
        <v>-11</v>
      </c>
      <c r="F46" s="15" t="s">
        <v>211</v>
      </c>
      <c r="G46" s="16">
        <v>1.2</v>
      </c>
      <c r="H46" s="16">
        <v>0</v>
      </c>
      <c r="I46" s="15" t="s">
        <v>148</v>
      </c>
      <c r="J46" s="15" t="s">
        <v>47</v>
      </c>
      <c r="K46" s="15" t="s">
        <v>212</v>
      </c>
      <c r="L46" s="4">
        <f t="shared" si="1"/>
        <v>3581.93</v>
      </c>
    </row>
    <row r="47" spans="1:12" ht="14.25">
      <c r="A47" s="15"/>
      <c r="B47" s="15" t="s">
        <v>126</v>
      </c>
      <c r="C47" s="15" t="s">
        <v>43</v>
      </c>
      <c r="D47" s="16">
        <v>103.97</v>
      </c>
      <c r="E47" s="16">
        <v>-44</v>
      </c>
      <c r="F47" s="15" t="s">
        <v>213</v>
      </c>
      <c r="G47" s="16">
        <v>1.2</v>
      </c>
      <c r="H47" s="16">
        <v>0</v>
      </c>
      <c r="I47" s="15" t="s">
        <v>128</v>
      </c>
      <c r="J47" s="15" t="s">
        <v>47</v>
      </c>
      <c r="K47" s="15" t="s">
        <v>214</v>
      </c>
      <c r="L47" s="4">
        <f t="shared" si="1"/>
        <v>4574.68</v>
      </c>
    </row>
    <row r="48" spans="1:12" ht="14.25">
      <c r="A48" s="15"/>
      <c r="B48" s="15" t="s">
        <v>154</v>
      </c>
      <c r="C48" s="15" t="s">
        <v>43</v>
      </c>
      <c r="D48" s="16">
        <v>30.58</v>
      </c>
      <c r="E48" s="16">
        <v>-45</v>
      </c>
      <c r="F48" s="15" t="s">
        <v>215</v>
      </c>
      <c r="G48" s="16">
        <v>1.2</v>
      </c>
      <c r="H48" s="16">
        <v>0.195</v>
      </c>
      <c r="I48" s="15" t="s">
        <v>156</v>
      </c>
      <c r="J48" s="15" t="s">
        <v>44</v>
      </c>
      <c r="K48" s="15" t="s">
        <v>216</v>
      </c>
      <c r="L48" s="4">
        <f t="shared" si="1"/>
        <v>1376.1</v>
      </c>
    </row>
    <row r="49" spans="1:12" ht="14.25">
      <c r="A49" s="15"/>
      <c r="B49" s="15" t="s">
        <v>140</v>
      </c>
      <c r="C49" s="15" t="s">
        <v>43</v>
      </c>
      <c r="D49" s="16">
        <v>21.28</v>
      </c>
      <c r="E49" s="16">
        <v>-41</v>
      </c>
      <c r="F49" s="15" t="s">
        <v>217</v>
      </c>
      <c r="G49" s="16">
        <v>1.2</v>
      </c>
      <c r="H49" s="16">
        <v>0</v>
      </c>
      <c r="I49" s="15" t="s">
        <v>142</v>
      </c>
      <c r="J49" s="15" t="s">
        <v>47</v>
      </c>
      <c r="K49" s="15" t="s">
        <v>218</v>
      </c>
      <c r="L49" s="4">
        <f t="shared" si="1"/>
        <v>872.48</v>
      </c>
    </row>
    <row r="50" spans="1:12" ht="14.25">
      <c r="A50" s="15"/>
      <c r="B50" s="15" t="s">
        <v>90</v>
      </c>
      <c r="C50" s="15" t="s">
        <v>43</v>
      </c>
      <c r="D50" s="16">
        <v>26.33</v>
      </c>
      <c r="E50" s="16">
        <v>-45</v>
      </c>
      <c r="F50" s="15" t="s">
        <v>219</v>
      </c>
      <c r="G50" s="16">
        <v>1.2</v>
      </c>
      <c r="H50" s="16">
        <v>0</v>
      </c>
      <c r="I50" s="15" t="s">
        <v>92</v>
      </c>
      <c r="J50" s="15" t="s">
        <v>47</v>
      </c>
      <c r="K50" s="15" t="s">
        <v>220</v>
      </c>
      <c r="L50" s="4">
        <f t="shared" si="1"/>
        <v>1184.85</v>
      </c>
    </row>
    <row r="51" spans="1:12" ht="14.25">
      <c r="A51" s="15"/>
      <c r="B51" s="15" t="s">
        <v>221</v>
      </c>
      <c r="C51" s="15" t="s">
        <v>42</v>
      </c>
      <c r="D51" s="16">
        <v>85.49</v>
      </c>
      <c r="E51" s="16">
        <v>30</v>
      </c>
      <c r="F51" s="15" t="s">
        <v>222</v>
      </c>
      <c r="G51" s="16">
        <v>1.2</v>
      </c>
      <c r="H51" s="16">
        <v>0</v>
      </c>
      <c r="I51" s="15" t="s">
        <v>223</v>
      </c>
      <c r="J51" s="15" t="s">
        <v>47</v>
      </c>
      <c r="K51" s="15" t="s">
        <v>224</v>
      </c>
      <c r="L51" s="4">
        <f t="shared" si="1"/>
        <v>-2564.7</v>
      </c>
    </row>
    <row r="52" spans="1:12" ht="14.25">
      <c r="A52" s="15"/>
      <c r="B52" s="15" t="s">
        <v>221</v>
      </c>
      <c r="C52" s="15" t="s">
        <v>42</v>
      </c>
      <c r="D52" s="16">
        <v>86.13</v>
      </c>
      <c r="E52" s="16">
        <v>30</v>
      </c>
      <c r="F52" s="15" t="s">
        <v>225</v>
      </c>
      <c r="G52" s="16">
        <v>1.2</v>
      </c>
      <c r="H52" s="16">
        <v>0</v>
      </c>
      <c r="I52" s="15" t="s">
        <v>223</v>
      </c>
      <c r="J52" s="15" t="s">
        <v>47</v>
      </c>
      <c r="K52" s="15" t="s">
        <v>226</v>
      </c>
      <c r="L52" s="4">
        <f t="shared" si="1"/>
        <v>-2583.8999999999996</v>
      </c>
    </row>
    <row r="53" spans="1:12" ht="14.25">
      <c r="A53" s="15"/>
      <c r="B53" s="15" t="s">
        <v>221</v>
      </c>
      <c r="C53" s="15" t="s">
        <v>42</v>
      </c>
      <c r="D53" s="16">
        <v>85.95</v>
      </c>
      <c r="E53" s="16">
        <v>30</v>
      </c>
      <c r="F53" s="15" t="s">
        <v>227</v>
      </c>
      <c r="G53" s="16">
        <v>1.2</v>
      </c>
      <c r="H53" s="16">
        <v>0</v>
      </c>
      <c r="I53" s="15" t="s">
        <v>223</v>
      </c>
      <c r="J53" s="15" t="s">
        <v>47</v>
      </c>
      <c r="K53" s="15" t="s">
        <v>228</v>
      </c>
      <c r="L53" s="4">
        <f t="shared" si="1"/>
        <v>-2578.5</v>
      </c>
    </row>
    <row r="54" spans="1:12" ht="14.25">
      <c r="A54" s="15"/>
      <c r="B54" s="15" t="s">
        <v>56</v>
      </c>
      <c r="C54" s="15" t="s">
        <v>42</v>
      </c>
      <c r="D54" s="16">
        <v>74.63</v>
      </c>
      <c r="E54" s="16">
        <v>46</v>
      </c>
      <c r="F54" s="15" t="s">
        <v>229</v>
      </c>
      <c r="G54" s="16">
        <v>1.2</v>
      </c>
      <c r="H54" s="16">
        <v>0</v>
      </c>
      <c r="I54" s="15" t="s">
        <v>58</v>
      </c>
      <c r="J54" s="15" t="s">
        <v>47</v>
      </c>
      <c r="K54" s="15" t="s">
        <v>230</v>
      </c>
      <c r="L54" s="4">
        <f t="shared" si="1"/>
        <v>-3432.9799999999996</v>
      </c>
    </row>
    <row r="55" spans="1:12" ht="14.25">
      <c r="A55" s="15"/>
      <c r="B55" s="15" t="s">
        <v>221</v>
      </c>
      <c r="C55" s="15" t="s">
        <v>43</v>
      </c>
      <c r="D55" s="16">
        <v>88.53</v>
      </c>
      <c r="E55" s="16">
        <v>-90</v>
      </c>
      <c r="F55" s="15" t="s">
        <v>231</v>
      </c>
      <c r="G55" s="16">
        <v>1.2</v>
      </c>
      <c r="H55" s="16">
        <v>0.46</v>
      </c>
      <c r="I55" s="15" t="s">
        <v>223</v>
      </c>
      <c r="J55" s="15" t="s">
        <v>44</v>
      </c>
      <c r="K55" s="15" t="s">
        <v>232</v>
      </c>
      <c r="L55" s="4">
        <f t="shared" si="1"/>
        <v>7967.7</v>
      </c>
    </row>
    <row r="56" spans="1:12" ht="14.25">
      <c r="A56" s="15"/>
      <c r="B56" s="15" t="s">
        <v>53</v>
      </c>
      <c r="C56" s="15" t="s">
        <v>42</v>
      </c>
      <c r="D56" s="16">
        <v>120.4</v>
      </c>
      <c r="E56" s="16">
        <v>32</v>
      </c>
      <c r="F56" s="15" t="s">
        <v>233</v>
      </c>
      <c r="G56" s="16">
        <v>1.2</v>
      </c>
      <c r="H56" s="16">
        <v>0</v>
      </c>
      <c r="I56" s="15" t="s">
        <v>55</v>
      </c>
      <c r="J56" s="15" t="s">
        <v>47</v>
      </c>
      <c r="K56" s="15" t="s">
        <v>234</v>
      </c>
      <c r="L56" s="4">
        <f t="shared" si="1"/>
        <v>-3852.8</v>
      </c>
    </row>
    <row r="57" spans="1:12" ht="14.25">
      <c r="A57" s="15"/>
      <c r="B57" s="15" t="s">
        <v>59</v>
      </c>
      <c r="C57" s="15" t="s">
        <v>42</v>
      </c>
      <c r="D57" s="16">
        <v>1289.74</v>
      </c>
      <c r="E57" s="16">
        <v>3</v>
      </c>
      <c r="F57" s="15" t="s">
        <v>235</v>
      </c>
      <c r="G57" s="16">
        <v>1.2</v>
      </c>
      <c r="H57" s="16">
        <v>0</v>
      </c>
      <c r="I57" s="15" t="s">
        <v>61</v>
      </c>
      <c r="J57" s="15" t="s">
        <v>47</v>
      </c>
      <c r="K57" s="15" t="s">
        <v>236</v>
      </c>
      <c r="L57" s="4">
        <f t="shared" si="1"/>
        <v>-3869.2200000000003</v>
      </c>
    </row>
    <row r="58" spans="1:12" ht="14.25">
      <c r="A58" s="15"/>
      <c r="B58" s="15" t="s">
        <v>50</v>
      </c>
      <c r="C58" s="15" t="s">
        <v>42</v>
      </c>
      <c r="D58" s="16">
        <v>157.9</v>
      </c>
      <c r="E58" s="16">
        <v>28</v>
      </c>
      <c r="F58" s="15" t="s">
        <v>237</v>
      </c>
      <c r="G58" s="16">
        <v>1.2</v>
      </c>
      <c r="H58" s="16">
        <v>0.116</v>
      </c>
      <c r="I58" s="15" t="s">
        <v>52</v>
      </c>
      <c r="J58" s="15" t="s">
        <v>44</v>
      </c>
      <c r="K58" s="15" t="s">
        <v>238</v>
      </c>
      <c r="L58" s="4">
        <f t="shared" si="1"/>
        <v>-4421.2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8.421875" style="0" bestFit="1" customWidth="1"/>
    <col min="2" max="2" width="30.8515625" style="0" bestFit="1" customWidth="1"/>
    <col min="3" max="3" width="9.57421875" style="0" bestFit="1" customWidth="1"/>
    <col min="4" max="4" width="5.8515625" style="0" bestFit="1" customWidth="1"/>
    <col min="5" max="5" width="10.7109375" style="0" bestFit="1" customWidth="1"/>
  </cols>
  <sheetData>
    <row r="1" spans="1:5" ht="14.25">
      <c r="A1" s="17" t="s">
        <v>0</v>
      </c>
      <c r="B1" s="17" t="s">
        <v>14</v>
      </c>
      <c r="C1" s="17" t="s">
        <v>15</v>
      </c>
      <c r="D1" s="17" t="s">
        <v>16</v>
      </c>
      <c r="E1" s="17" t="s">
        <v>17</v>
      </c>
    </row>
    <row r="2" spans="1:5" ht="14.25">
      <c r="A2" s="18"/>
      <c r="B2" s="18" t="s">
        <v>239</v>
      </c>
      <c r="C2" s="18" t="s">
        <v>18</v>
      </c>
      <c r="D2" s="18" t="s">
        <v>18</v>
      </c>
      <c r="E2" s="18" t="s">
        <v>240</v>
      </c>
    </row>
    <row r="3" spans="1:5" ht="14.25">
      <c r="A3" s="18"/>
      <c r="B3" s="18" t="s">
        <v>19</v>
      </c>
      <c r="C3" s="18" t="s">
        <v>18</v>
      </c>
      <c r="D3" s="18" t="s">
        <v>18</v>
      </c>
      <c r="E3" s="18" t="s">
        <v>240</v>
      </c>
    </row>
    <row r="4" spans="1:5" ht="14.2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2014-03-06T16:37:03Z</dcterms:created>
  <dcterms:modified xsi:type="dcterms:W3CDTF">2015-12-28T16:00:00Z</dcterms:modified>
  <cp:category/>
  <cp:version/>
  <cp:contentType/>
  <cp:contentStatus/>
</cp:coreProperties>
</file>